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corinne.bartshire\Downloads\RAICF_Final\"/>
    </mc:Choice>
  </mc:AlternateContent>
  <xr:revisionPtr revIDLastSave="0" documentId="13_ncr:1_{97AEB534-FAE9-4647-8993-1F65622C0D6E}" xr6:coauthVersionLast="47" xr6:coauthVersionMax="47" xr10:uidLastSave="{00000000-0000-0000-0000-000000000000}"/>
  <bookViews>
    <workbookView xWindow="-120" yWindow="-120" windowWidth="29040" windowHeight="15720" xr2:uid="{00000000-000D-0000-FFFF-FFFF00000000}"/>
  </bookViews>
  <sheets>
    <sheet name="Self Assessment" sheetId="1" r:id="rId1"/>
    <sheet name="Dashboard" sheetId="2" r:id="rId2"/>
    <sheet name="EXAMPLE Self Assessment" sheetId="3" r:id="rId3"/>
    <sheet name="EXAMPLE Dashboard"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5" i="4" l="1"/>
  <c r="C16" i="4"/>
  <c r="D16" i="4"/>
  <c r="E16" i="4"/>
  <c r="H16" i="4"/>
  <c r="C17" i="4"/>
  <c r="D17" i="4"/>
  <c r="E17" i="4"/>
  <c r="H17" i="4"/>
  <c r="C18" i="4"/>
  <c r="D18" i="4"/>
  <c r="E18" i="4"/>
  <c r="H18" i="4"/>
  <c r="C19" i="4"/>
  <c r="D19" i="4"/>
  <c r="E19" i="4"/>
  <c r="C20" i="4"/>
  <c r="D20" i="4"/>
  <c r="E20" i="4"/>
  <c r="C21" i="4"/>
  <c r="D21" i="4"/>
  <c r="E21" i="4"/>
  <c r="C22" i="4"/>
  <c r="D22" i="4"/>
  <c r="E22" i="4"/>
  <c r="C23" i="4"/>
  <c r="D23" i="4"/>
  <c r="E23" i="4"/>
  <c r="C24" i="4"/>
  <c r="D24" i="4"/>
  <c r="E24" i="4"/>
  <c r="C25" i="4"/>
  <c r="D25" i="4"/>
  <c r="E25" i="4"/>
  <c r="C28" i="4"/>
  <c r="D28" i="4" s="1"/>
  <c r="E28" i="4"/>
  <c r="C29" i="4"/>
  <c r="D29" i="4" s="1"/>
  <c r="E29" i="4"/>
  <c r="C30" i="4"/>
  <c r="D30" i="4" s="1"/>
  <c r="E30" i="4"/>
  <c r="C31" i="4"/>
  <c r="D31" i="4" s="1"/>
  <c r="E31" i="4"/>
  <c r="I2" i="3"/>
  <c r="I3" i="3"/>
  <c r="I4" i="3"/>
  <c r="I5" i="3"/>
  <c r="I6" i="3"/>
  <c r="I7" i="3"/>
  <c r="I8" i="3"/>
  <c r="I9" i="3"/>
  <c r="I10" i="3"/>
  <c r="I11" i="3"/>
  <c r="I12" i="3"/>
  <c r="I13" i="3"/>
  <c r="I14" i="3"/>
  <c r="I15" i="3"/>
  <c r="I16" i="3"/>
  <c r="I17" i="3"/>
  <c r="I18" i="3"/>
  <c r="I19" i="3"/>
  <c r="I20" i="3"/>
  <c r="I21" i="3"/>
  <c r="I22" i="3"/>
  <c r="I23" i="3"/>
  <c r="I24" i="3"/>
  <c r="I25" i="3"/>
  <c r="I26" i="3"/>
  <c r="I27" i="3"/>
  <c r="I28" i="3"/>
  <c r="I29" i="3"/>
  <c r="I30" i="3"/>
  <c r="I31" i="3"/>
  <c r="I32" i="3"/>
  <c r="I33" i="3"/>
  <c r="I34" i="3"/>
  <c r="I35" i="3"/>
  <c r="I36" i="3"/>
  <c r="I37" i="3"/>
  <c r="I38" i="3"/>
  <c r="I39" i="3"/>
  <c r="I40" i="3"/>
  <c r="I41" i="3"/>
  <c r="I42" i="3"/>
  <c r="I43" i="3"/>
  <c r="I44" i="3"/>
  <c r="I45" i="3"/>
  <c r="I46" i="3"/>
  <c r="I47" i="3"/>
  <c r="I48" i="3"/>
  <c r="I49" i="3"/>
  <c r="I50" i="3"/>
  <c r="I51" i="3"/>
  <c r="I52" i="3"/>
  <c r="I53" i="3"/>
  <c r="I54" i="3"/>
  <c r="I55" i="3"/>
  <c r="I56" i="3"/>
  <c r="I57" i="3"/>
  <c r="I58" i="3"/>
  <c r="I59" i="3"/>
  <c r="I60" i="3"/>
  <c r="I61" i="3"/>
  <c r="I62" i="3"/>
  <c r="I63" i="3"/>
  <c r="I64" i="3"/>
  <c r="I65" i="3"/>
  <c r="I66" i="3"/>
  <c r="I67" i="3"/>
  <c r="I68" i="3"/>
  <c r="I69" i="3"/>
  <c r="I70" i="3"/>
  <c r="I71" i="3"/>
  <c r="I72" i="3"/>
  <c r="I73" i="3"/>
  <c r="I74" i="3"/>
  <c r="I75" i="3"/>
  <c r="I76" i="3"/>
  <c r="I77" i="3"/>
  <c r="I78" i="3"/>
  <c r="I79" i="3"/>
  <c r="I80" i="3"/>
  <c r="I81" i="3"/>
  <c r="I82" i="3"/>
  <c r="I83" i="3"/>
  <c r="I84" i="3"/>
  <c r="I85" i="3"/>
  <c r="I86" i="3"/>
  <c r="I87" i="3"/>
  <c r="I88" i="3"/>
  <c r="I89" i="3"/>
  <c r="I90" i="3"/>
  <c r="I91" i="3"/>
  <c r="I92" i="3"/>
  <c r="I93" i="3"/>
  <c r="I94" i="3"/>
  <c r="I95" i="3"/>
  <c r="I96" i="3"/>
  <c r="I97" i="3"/>
  <c r="I98" i="3"/>
  <c r="I99" i="3"/>
  <c r="I100" i="3"/>
  <c r="I101" i="3"/>
  <c r="I102" i="3"/>
  <c r="I103" i="3"/>
  <c r="I104" i="3"/>
  <c r="I105" i="3"/>
  <c r="I106" i="3"/>
  <c r="I107" i="3"/>
  <c r="I108" i="3"/>
  <c r="I109" i="3"/>
  <c r="I110" i="3"/>
  <c r="I111" i="3"/>
  <c r="I112" i="3"/>
  <c r="I113" i="3"/>
  <c r="I114" i="3"/>
  <c r="I115" i="3"/>
  <c r="I116" i="3"/>
  <c r="I117" i="3"/>
  <c r="I118" i="3"/>
  <c r="I119" i="3"/>
  <c r="I120" i="3"/>
  <c r="I121" i="3"/>
  <c r="I122" i="3"/>
  <c r="I123" i="3"/>
  <c r="I124" i="3"/>
  <c r="I125" i="3"/>
  <c r="I126" i="3"/>
  <c r="I127" i="3"/>
  <c r="I128" i="3"/>
  <c r="I129" i="3"/>
  <c r="I130" i="3"/>
  <c r="I131" i="3"/>
  <c r="I132" i="3"/>
  <c r="I133" i="3"/>
  <c r="I134" i="3"/>
  <c r="I135" i="3"/>
  <c r="I136" i="3"/>
  <c r="I137" i="3"/>
  <c r="I138" i="3"/>
  <c r="E31" i="2"/>
  <c r="E30" i="2"/>
  <c r="E29" i="2"/>
  <c r="E28" i="2"/>
  <c r="E25" i="2"/>
  <c r="D25" i="2"/>
  <c r="E24" i="2"/>
  <c r="D24" i="2"/>
  <c r="E23" i="2"/>
  <c r="D23" i="2"/>
  <c r="E22" i="2"/>
  <c r="D22" i="2"/>
  <c r="E21" i="2"/>
  <c r="D21" i="2"/>
  <c r="E20" i="2"/>
  <c r="D20" i="2"/>
  <c r="E19" i="2"/>
  <c r="D19" i="2"/>
  <c r="H18" i="2"/>
  <c r="E18" i="2"/>
  <c r="D18" i="2"/>
  <c r="H17" i="2"/>
  <c r="E17" i="2"/>
  <c r="D17" i="2"/>
  <c r="H16" i="2"/>
  <c r="E16" i="2"/>
  <c r="D16" i="2"/>
  <c r="C25" i="2"/>
  <c r="C24" i="2"/>
  <c r="C30" i="2"/>
  <c r="D30" i="2" s="1"/>
  <c r="C23" i="2"/>
  <c r="C22" i="2"/>
  <c r="C29" i="2"/>
  <c r="D29" i="2" s="1"/>
  <c r="C21" i="2"/>
  <c r="C20" i="2"/>
  <c r="C19" i="2"/>
  <c r="C18" i="2"/>
  <c r="C17" i="2"/>
  <c r="H15" i="2"/>
  <c r="C16" i="2" l="1"/>
  <c r="C31" i="2"/>
  <c r="D31" i="2" s="1"/>
  <c r="C28" i="2"/>
  <c r="D28" i="2" s="1"/>
</calcChain>
</file>

<file path=xl/sharedStrings.xml><?xml version="1.0" encoding="utf-8"?>
<sst xmlns="http://schemas.openxmlformats.org/spreadsheetml/2006/main" count="1331" uniqueCount="332">
  <si>
    <t>Domain</t>
  </si>
  <si>
    <t>Control Type</t>
  </si>
  <si>
    <t>Control ID</t>
  </si>
  <si>
    <t>Control Name</t>
  </si>
  <si>
    <t>In Scope (Y/N)</t>
  </si>
  <si>
    <t>Maturity Score</t>
  </si>
  <si>
    <t>POAM Notes</t>
  </si>
  <si>
    <t>POAM Due Date</t>
  </si>
  <si>
    <t>Maturity Numeric</t>
  </si>
  <si>
    <t>GOV</t>
  </si>
  <si>
    <t>GOV-01</t>
  </si>
  <si>
    <t>Governance Structure</t>
  </si>
  <si>
    <t>GOV-02</t>
  </si>
  <si>
    <t>Roles &amp; Responsibilities</t>
  </si>
  <si>
    <t>GOV-03</t>
  </si>
  <si>
    <t>Executive Oversight</t>
  </si>
  <si>
    <t>GOV-04</t>
  </si>
  <si>
    <t>Policy Framework</t>
  </si>
  <si>
    <t>GOV-05</t>
  </si>
  <si>
    <t>Legal &amp; Regulatory Compliance</t>
  </si>
  <si>
    <t>GOV-06</t>
  </si>
  <si>
    <t>Risk Appetite &amp; Tolerance</t>
  </si>
  <si>
    <t>GOV-07</t>
  </si>
  <si>
    <t>Ethics &amp; Responsible AI</t>
  </si>
  <si>
    <t>GOV-08</t>
  </si>
  <si>
    <t>Performance Reporting</t>
  </si>
  <si>
    <t>GOV-09</t>
  </si>
  <si>
    <t>Internal Audit Program</t>
  </si>
  <si>
    <t>GOV-10</t>
  </si>
  <si>
    <t>Continuous Improvement</t>
  </si>
  <si>
    <t>GOV-11</t>
  </si>
  <si>
    <t>Data Subject Rights Management</t>
  </si>
  <si>
    <t>GOV-12</t>
  </si>
  <si>
    <t>AI Transparency &amp; Disclosure</t>
  </si>
  <si>
    <t>GOV-13</t>
  </si>
  <si>
    <t>AI Decision Accountability</t>
  </si>
  <si>
    <t>RISK</t>
  </si>
  <si>
    <t>RISK-01</t>
  </si>
  <si>
    <t>Risk Management Framework</t>
  </si>
  <si>
    <t>RISK-02</t>
  </si>
  <si>
    <t>Risk Identification</t>
  </si>
  <si>
    <t>RISK-03</t>
  </si>
  <si>
    <t>Risk Assessment</t>
  </si>
  <si>
    <t>RISK-04</t>
  </si>
  <si>
    <t>Risk Treatment</t>
  </si>
  <si>
    <t>RISK-05</t>
  </si>
  <si>
    <t>Risk Register Management</t>
  </si>
  <si>
    <t>RISK-06</t>
  </si>
  <si>
    <t>AI Risk Specific Assessment</t>
  </si>
  <si>
    <t>RISK-07</t>
  </si>
  <si>
    <t>Third-Party Risk Management</t>
  </si>
  <si>
    <t>RISK-08</t>
  </si>
  <si>
    <t>Risk Monitoring and Review</t>
  </si>
  <si>
    <t>RISK-09</t>
  </si>
  <si>
    <t>Algorithmic Impact Assessment</t>
  </si>
  <si>
    <t>RISK-10</t>
  </si>
  <si>
    <t>High-Risk User Protection</t>
  </si>
  <si>
    <t>RISK-11</t>
  </si>
  <si>
    <t>AI Risk Scoring &amp; Classification</t>
  </si>
  <si>
    <t>AILC</t>
  </si>
  <si>
    <t>AILC-01</t>
  </si>
  <si>
    <t>AI Use Case Intake &amp; Approval</t>
  </si>
  <si>
    <t>AILC-02</t>
  </si>
  <si>
    <t>AI System Classification</t>
  </si>
  <si>
    <t>AILC-03</t>
  </si>
  <si>
    <t>Intended Use &amp; Misuse Definition</t>
  </si>
  <si>
    <t>AILC-04</t>
  </si>
  <si>
    <t>AI Design &amp; Development Controls</t>
  </si>
  <si>
    <t>AILC-05</t>
  </si>
  <si>
    <t>Training Data Governance</t>
  </si>
  <si>
    <t>AILC-06</t>
  </si>
  <si>
    <t>Model Validation Before Deployment</t>
  </si>
  <si>
    <t>AILC-07</t>
  </si>
  <si>
    <t>Human Oversight Requirements</t>
  </si>
  <si>
    <t>AILC-08</t>
  </si>
  <si>
    <t>Deployment Authorization &amp; Release Control</t>
  </si>
  <si>
    <t>AILC-09</t>
  </si>
  <si>
    <t>AI System Monitoring</t>
  </si>
  <si>
    <t>AILC-10</t>
  </si>
  <si>
    <t>AI System Retirement &amp; Decommissioning</t>
  </si>
  <si>
    <t>AILC-11</t>
  </si>
  <si>
    <t>Model Explainability &amp; Traceability</t>
  </si>
  <si>
    <t>ASSET</t>
  </si>
  <si>
    <t>ASSET-01</t>
  </si>
  <si>
    <t>Asset Inventory</t>
  </si>
  <si>
    <t>ASSET-02</t>
  </si>
  <si>
    <t>Data Inventory</t>
  </si>
  <si>
    <t>ASSET-03</t>
  </si>
  <si>
    <t>Data Classification</t>
  </si>
  <si>
    <t>ASSET-04</t>
  </si>
  <si>
    <t>Data Handling &amp; Protection Requirements</t>
  </si>
  <si>
    <t>ASSET-05</t>
  </si>
  <si>
    <t>Data Lifecycle Management</t>
  </si>
  <si>
    <t>ASSET-06</t>
  </si>
  <si>
    <t>Asset Ownership &amp; Accountability</t>
  </si>
  <si>
    <t>ASSET-07</t>
  </si>
  <si>
    <t>Acceptable Use of Assets</t>
  </si>
  <si>
    <t>ASSET-08</t>
  </si>
  <si>
    <t>Asset Change Management</t>
  </si>
  <si>
    <t>ASSET-09</t>
  </si>
  <si>
    <t>Data Lineage &amp; Provenance</t>
  </si>
  <si>
    <t>ASSET-10</t>
  </si>
  <si>
    <t>Data Quality &amp; Integrity</t>
  </si>
  <si>
    <t>ASSET-11</t>
  </si>
  <si>
    <t>Data Minimization &amp; Purpose Limitation</t>
  </si>
  <si>
    <t>ASSET-12</t>
  </si>
  <si>
    <t>Data Sharing &amp; External Transfer</t>
  </si>
  <si>
    <t>ASSET-13</t>
  </si>
  <si>
    <t>Asset Protection Requirements Definition</t>
  </si>
  <si>
    <t>IAM</t>
  </si>
  <si>
    <t>IAM-01</t>
  </si>
  <si>
    <t>Identity Inventory</t>
  </si>
  <si>
    <t>IAM-02</t>
  </si>
  <si>
    <t>Identity Lifecycle Management</t>
  </si>
  <si>
    <t>IAM-03</t>
  </si>
  <si>
    <t>Authentication Controls</t>
  </si>
  <si>
    <t>IAM-04</t>
  </si>
  <si>
    <t>Authorization &amp; Access Control</t>
  </si>
  <si>
    <t>IAM-05</t>
  </si>
  <si>
    <t>Privileged Access Management</t>
  </si>
  <si>
    <t>IAM-06</t>
  </si>
  <si>
    <t>Access Review &amp; Recertification</t>
  </si>
  <si>
    <t>IAM-07</t>
  </si>
  <si>
    <t>Segregation of Duties</t>
  </si>
  <si>
    <t>IAM-08</t>
  </si>
  <si>
    <t>Remote Access Control</t>
  </si>
  <si>
    <t>IAM-09</t>
  </si>
  <si>
    <t>Third-Party Access Control</t>
  </si>
  <si>
    <t>IAM-10</t>
  </si>
  <si>
    <t>Identity Federation &amp; SSO</t>
  </si>
  <si>
    <t>IAM-11</t>
  </si>
  <si>
    <t>Credential Management</t>
  </si>
  <si>
    <t>IAM-12</t>
  </si>
  <si>
    <t>Service &amp; Machine Identity Management</t>
  </si>
  <si>
    <t>IAM-13</t>
  </si>
  <si>
    <t>Zero Trust Alignment</t>
  </si>
  <si>
    <t>PROTECT</t>
  </si>
  <si>
    <t>PROTECT-01</t>
  </si>
  <si>
    <t>Cryptographic Controls</t>
  </si>
  <si>
    <t>PROTECT-02</t>
  </si>
  <si>
    <t>Key Management</t>
  </si>
  <si>
    <t>PROTECT-03</t>
  </si>
  <si>
    <t>Secure Configuration Management</t>
  </si>
  <si>
    <t>PROTECT-04</t>
  </si>
  <si>
    <t>Vulnerability Management</t>
  </si>
  <si>
    <t>PROTECT-05</t>
  </si>
  <si>
    <t>Patch Management</t>
  </si>
  <si>
    <t>PROTECT-06</t>
  </si>
  <si>
    <t>Malware Protection</t>
  </si>
  <si>
    <t>PROTECT-07</t>
  </si>
  <si>
    <t>Network Security Controls</t>
  </si>
  <si>
    <t>PROTECT-08</t>
  </si>
  <si>
    <t>Endpoint Security</t>
  </si>
  <si>
    <t>PROTECT-09</t>
  </si>
  <si>
    <t>Data Loss Prevention</t>
  </si>
  <si>
    <t>PROTECT-10</t>
  </si>
  <si>
    <t>Secure Development Practices</t>
  </si>
  <si>
    <t>PROTECT-11</t>
  </si>
  <si>
    <t>Change Management</t>
  </si>
  <si>
    <t>PROTECT-12</t>
  </si>
  <si>
    <t>Backup Protection</t>
  </si>
  <si>
    <t>PROTECT-13</t>
  </si>
  <si>
    <t>Data Masking &amp; Anonymization</t>
  </si>
  <si>
    <t>PROTECT-14</t>
  </si>
  <si>
    <t>Security Awareness &amp; Training</t>
  </si>
  <si>
    <t>PROTECT-15</t>
  </si>
  <si>
    <t>Application Security Controls</t>
  </si>
  <si>
    <t>PROTECT-16</t>
  </si>
  <si>
    <t>AI Model Protection</t>
  </si>
  <si>
    <t>PROTECT-17</t>
  </si>
  <si>
    <t>API &amp; Interface Security</t>
  </si>
  <si>
    <t>PROTECT-18</t>
  </si>
  <si>
    <t>Configuration Drift &amp; Compliance Monitoring</t>
  </si>
  <si>
    <t>PROTECT-19</t>
  </si>
  <si>
    <t>Data Integrity Protection</t>
  </si>
  <si>
    <t>PROTECT-20</t>
  </si>
  <si>
    <t>Secure Disposal of Data &amp; Assets</t>
  </si>
  <si>
    <t>PROTECT-21</t>
  </si>
  <si>
    <t>Adversarial ML Protection</t>
  </si>
  <si>
    <t>PROTECT-22</t>
  </si>
  <si>
    <t>Prompt Injection &amp; Input Security</t>
  </si>
  <si>
    <t>PROTECT-23</t>
  </si>
  <si>
    <t>AI Supply Chain Security</t>
  </si>
  <si>
    <t>PROTECT-24</t>
  </si>
  <si>
    <t>AI Output Safety Controls</t>
  </si>
  <si>
    <t>DETECT</t>
  </si>
  <si>
    <t>DETECT-01</t>
  </si>
  <si>
    <t>Logging &amp; Event Generation</t>
  </si>
  <si>
    <t>DETECT-02</t>
  </si>
  <si>
    <t>Centralized Log Management</t>
  </si>
  <si>
    <t>DETECT-03</t>
  </si>
  <si>
    <t>Continuous Monitoring</t>
  </si>
  <si>
    <t>DETECT-04</t>
  </si>
  <si>
    <t>Endpoint Detection &amp; Response</t>
  </si>
  <si>
    <t>DETECT-05</t>
  </si>
  <si>
    <t>Network Monitoring</t>
  </si>
  <si>
    <t>DETECT-06</t>
  </si>
  <si>
    <t>User &amp; Entity Behavior Analytics</t>
  </si>
  <si>
    <t>DETECT-07</t>
  </si>
  <si>
    <t>Threat Intelligence Integration</t>
  </si>
  <si>
    <t>DETECT-08</t>
  </si>
  <si>
    <t>Alerting &amp; Escalation</t>
  </si>
  <si>
    <t>DETECT-09</t>
  </si>
  <si>
    <t>Detection Rule Management</t>
  </si>
  <si>
    <t>DETECT-10</t>
  </si>
  <si>
    <t>AI Model Monitoring</t>
  </si>
  <si>
    <t>DETECT-11</t>
  </si>
  <si>
    <t>Data Access Monitoring</t>
  </si>
  <si>
    <t>DETECT-12</t>
  </si>
  <si>
    <t>Security Event Classification</t>
  </si>
  <si>
    <t>DETECT-13</t>
  </si>
  <si>
    <t>Detection Coverage &amp; Gaps Analysis</t>
  </si>
  <si>
    <t>DETECT-14</t>
  </si>
  <si>
    <t>Log Integrity &amp; Protection</t>
  </si>
  <si>
    <t>DETECT-15</t>
  </si>
  <si>
    <t>Time Synchronization</t>
  </si>
  <si>
    <t>DETECT-16</t>
  </si>
  <si>
    <t>AI Abuse &amp; Misuse Detection</t>
  </si>
  <si>
    <t>RESPOND</t>
  </si>
  <si>
    <t>RESPOND-01</t>
  </si>
  <si>
    <t>Incident Response Framework</t>
  </si>
  <si>
    <t>RESPOND-02</t>
  </si>
  <si>
    <t>Incident Identification &amp; Reporting</t>
  </si>
  <si>
    <t>RESPOND-03</t>
  </si>
  <si>
    <t>Incident Triage &amp; Classification</t>
  </si>
  <si>
    <t>RESPOND-04</t>
  </si>
  <si>
    <t>Incident Containment</t>
  </si>
  <si>
    <t>RESPOND-05</t>
  </si>
  <si>
    <t>Incident Eradication</t>
  </si>
  <si>
    <t>RESPOND-06</t>
  </si>
  <si>
    <t>Incident Recovery Coordination</t>
  </si>
  <si>
    <t>RESPOND-07</t>
  </si>
  <si>
    <t>Incident Communication</t>
  </si>
  <si>
    <t>RESPOND-08</t>
  </si>
  <si>
    <t>Regulatory &amp; Legal Reporting</t>
  </si>
  <si>
    <t>RESPOND-09</t>
  </si>
  <si>
    <t>Incident Documentation &amp; Case Management</t>
  </si>
  <si>
    <t>RESPOND-10</t>
  </si>
  <si>
    <t>Post-Incident Analysis</t>
  </si>
  <si>
    <t>RESPOND-11</t>
  </si>
  <si>
    <t>Incident Response Testing &amp; Exercises</t>
  </si>
  <si>
    <t>RESPOND-12</t>
  </si>
  <si>
    <t>Third-Party Incident Coordination</t>
  </si>
  <si>
    <t>RESPOND-13</t>
  </si>
  <si>
    <t>AI Incident Handling</t>
  </si>
  <si>
    <t>RECOVER</t>
  </si>
  <si>
    <t>RECOVER-01</t>
  </si>
  <si>
    <t>Business Continuity Framework</t>
  </si>
  <si>
    <t>RECOVER-02</t>
  </si>
  <si>
    <t>Disaster Recovery Planning</t>
  </si>
  <si>
    <t>RECOVER-03</t>
  </si>
  <si>
    <t>Backup &amp; Restoration</t>
  </si>
  <si>
    <t>RECOVER-04</t>
  </si>
  <si>
    <t>Recovery Objectives</t>
  </si>
  <si>
    <t>RECOVER-05</t>
  </si>
  <si>
    <t>Recovery Testing &amp; Exercises</t>
  </si>
  <si>
    <t>RECOVER-06</t>
  </si>
  <si>
    <t>Alternate Processing &amp; Redundancy</t>
  </si>
  <si>
    <t>RECOVER-07</t>
  </si>
  <si>
    <t>Crisis Management &amp; Coordination</t>
  </si>
  <si>
    <t>RECOVER-08</t>
  </si>
  <si>
    <t>Communication During Recovery</t>
  </si>
  <si>
    <t>RECOVER-09</t>
  </si>
  <si>
    <t>Third-Party Recovery Dependencies</t>
  </si>
  <si>
    <t>RECOVER-10</t>
  </si>
  <si>
    <t>AI System Recovery</t>
  </si>
  <si>
    <t>RECOVER-11</t>
  </si>
  <si>
    <t>Recovery Validation &amp; Assurance</t>
  </si>
  <si>
    <t>IMPROVE</t>
  </si>
  <si>
    <t>IMPROVE-01</t>
  </si>
  <si>
    <t>Continuous Improvement Program</t>
  </si>
  <si>
    <t>IMPROVE-02</t>
  </si>
  <si>
    <t>Corrective Action Management</t>
  </si>
  <si>
    <t>IMPROVE-03</t>
  </si>
  <si>
    <t>Metrics, KPIs, and Effectiveness Measurement</t>
  </si>
  <si>
    <t>IMPROVE-04</t>
  </si>
  <si>
    <t>Internal Audit &amp; Assurance</t>
  </si>
  <si>
    <t>IMPROVE-05</t>
  </si>
  <si>
    <t>External Audit &amp; Independent Assessment</t>
  </si>
  <si>
    <t>IMPROVE-06</t>
  </si>
  <si>
    <t>Lessons Learned Integration</t>
  </si>
  <si>
    <t>IMPROVE-07</t>
  </si>
  <si>
    <t>Control Optimization &amp; Maturity Advancement</t>
  </si>
  <si>
    <t>IMPROVE-08</t>
  </si>
  <si>
    <t>Change Validation &amp; Post-Implementation Review</t>
  </si>
  <si>
    <t>IMPROVE-09</t>
  </si>
  <si>
    <t>Risk Feedback Loop Integration</t>
  </si>
  <si>
    <t>IMPROVE-10</t>
  </si>
  <si>
    <t>Training &amp; Awareness Improvement</t>
  </si>
  <si>
    <t>IMPROVE-11</t>
  </si>
  <si>
    <t>AI Model Lifecycle Improvement</t>
  </si>
  <si>
    <t>IMPROVE-12</t>
  </si>
  <si>
    <t>Continuous Compliance Monitoring</t>
  </si>
  <si>
    <t>Average Maturity</t>
  </si>
  <si>
    <t>In-Scope Controls</t>
  </si>
  <si>
    <t>POAM Items</t>
  </si>
  <si>
    <t>Overall Maturity Score</t>
  </si>
  <si>
    <t>Maturity Scoring Key</t>
  </si>
  <si>
    <t>0</t>
  </si>
  <si>
    <t>Nonexistent / N/A</t>
  </si>
  <si>
    <t>1</t>
  </si>
  <si>
    <t>Initial / Ad Hoc</t>
  </si>
  <si>
    <t>Overdue POAM Items</t>
  </si>
  <si>
    <t>2</t>
  </si>
  <si>
    <t>Defined</t>
  </si>
  <si>
    <t>3</t>
  </si>
  <si>
    <t>Implemented / Repeatable</t>
  </si>
  <si>
    <t>4</t>
  </si>
  <si>
    <t>Managed / Measured</t>
  </si>
  <si>
    <t>5</t>
  </si>
  <si>
    <t>Optimized</t>
  </si>
  <si>
    <t>Directive</t>
  </si>
  <si>
    <t>Directive / Preventive</t>
  </si>
  <si>
    <t>Preventive / Detective</t>
  </si>
  <si>
    <t>Preventive</t>
  </si>
  <si>
    <t>Detective</t>
  </si>
  <si>
    <t>Corrective / Responsive</t>
  </si>
  <si>
    <t>Directive / Detective</t>
  </si>
  <si>
    <t>Corrective / Preventive</t>
  </si>
  <si>
    <t>Detective / Preventive</t>
  </si>
  <si>
    <t>Detective / Corrective</t>
  </si>
  <si>
    <t>Corrective / Detective</t>
  </si>
  <si>
    <t>Directive / Corrective</t>
  </si>
  <si>
    <t>Control Type / Line of Effort</t>
  </si>
  <si>
    <t>Maturity Band</t>
  </si>
  <si>
    <t>Directive (LOE 1)</t>
  </si>
  <si>
    <t>Preventive (LOE 2)</t>
  </si>
  <si>
    <t>Detective (LOE 3)</t>
  </si>
  <si>
    <t>Corrective / Responsive (LOE 4)</t>
  </si>
  <si>
    <t>Scope-aware: averages include only controls marked In Scope = Y. Hybrid controls contribute to every applicable control type.</t>
  </si>
  <si>
    <t>Y</t>
  </si>
  <si>
    <t>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</si>
</sst>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ont>
    <font>
      <b/>
      <sz val="11"/>
      <color rgb="FFFFFFFF"/>
      <name val="Calibri"/>
    </font>
    <font>
      <i/>
      <sz val="9"/>
      <color theme="1"/>
      <name val="Calibri"/>
    </font>
  </fonts>
  <fills count="5">
    <fill>
      <patternFill patternType="none"/>
    </fill>
    <fill>
      <patternFill patternType="gray125"/>
    </fill>
    <fill>
      <patternFill patternType="solid">
        <fgColor rgb="FF1F4E78"/>
      </patternFill>
    </fill>
    <fill>
      <patternFill patternType="solid">
        <fgColor theme="0"/>
      </patternFill>
    </fill>
    <fill>
      <patternFill patternType="solid">
        <fgColor rgb="FF1F4E78"/>
      </patternFill>
    </fill>
  </fills>
  <borders count="6">
    <border>
      <left/>
      <right/>
      <top/>
      <bottom/>
      <diagonal/>
    </border>
    <border>
      <left/>
      <right/>
      <top/>
      <bottom style="thin">
        <color rgb="FFD9E2F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1" fillId="2" borderId="1" xfId="0" applyFont="1" applyFill="1" applyBorder="1" applyAlignment="1">
      <alignment horizontal="center" vertical="center" wrapText="1"/>
    </xf>
    <xf numFmtId="0" fontId="0" fillId="0" borderId="2" xfId="0" applyBorder="1" applyAlignment="1">
      <alignment horizontal="center"/>
    </xf>
    <xf numFmtId="0" fontId="0" fillId="0" borderId="2" xfId="0" applyBorder="1"/>
    <xf numFmtId="0" fontId="1" fillId="2" borderId="2" xfId="0" applyFont="1" applyFill="1" applyBorder="1" applyAlignment="1">
      <alignment horizontal="center"/>
    </xf>
    <xf numFmtId="0" fontId="1" fillId="3" borderId="0" xfId="0" applyFont="1" applyFill="1" applyAlignment="1">
      <alignment horizontal="center"/>
    </xf>
    <xf numFmtId="0" fontId="0" fillId="3" borderId="0" xfId="0" applyFill="1"/>
    <xf numFmtId="2" fontId="0" fillId="0" borderId="2" xfId="0" applyNumberFormat="1" applyBorder="1"/>
    <xf numFmtId="1" fontId="0" fillId="0" borderId="2" xfId="0" applyNumberFormat="1" applyBorder="1"/>
    <xf numFmtId="0" fontId="1" fillId="4" borderId="5" xfId="0" applyFont="1" applyFill="1" applyBorder="1" applyAlignment="1">
      <alignment horizontal="center" vertical="center" wrapText="1"/>
    </xf>
    <xf numFmtId="0" fontId="0" fillId="0" borderId="5" xfId="0" applyBorder="1" applyAlignment="1">
      <alignment vertical="center" wrapText="1"/>
    </xf>
    <xf numFmtId="2" fontId="0" fillId="0" borderId="5" xfId="0" applyNumberFormat="1" applyBorder="1" applyAlignment="1">
      <alignment horizontal="center" vertical="center" wrapText="1"/>
    </xf>
    <xf numFmtId="0" fontId="0" fillId="0" borderId="5" xfId="0" applyBorder="1" applyAlignment="1">
      <alignment horizontal="left" vertical="center" wrapText="1"/>
    </xf>
    <xf numFmtId="0" fontId="0" fillId="0" borderId="5" xfId="0" applyBorder="1" applyAlignment="1">
      <alignment horizontal="center" vertical="center" wrapText="1"/>
    </xf>
    <xf numFmtId="0" fontId="0" fillId="0" borderId="5" xfId="0" applyBorder="1"/>
    <xf numFmtId="0" fontId="1" fillId="2" borderId="3" xfId="0" applyFont="1" applyFill="1" applyBorder="1" applyAlignment="1">
      <alignment horizontal="center"/>
    </xf>
    <xf numFmtId="0" fontId="1" fillId="2" borderId="4" xfId="0" applyFont="1" applyFill="1" applyBorder="1" applyAlignment="1">
      <alignment horizontal="center"/>
    </xf>
    <xf numFmtId="0" fontId="2" fillId="0" borderId="0" xfId="0" applyFont="1" applyAlignment="1">
      <alignment wrapText="1"/>
    </xf>
    <xf numFmtId="0" fontId="1" fillId="4" borderId="1" xfId="0" applyFont="1" applyFill="1" applyBorder="1" applyAlignment="1">
      <alignment horizontal="center" vertical="center" wrapText="1"/>
    </xf>
    <xf numFmtId="2" fontId="0" fillId="0" borderId="5" xfId="0" applyNumberFormat="1" applyBorder="1"/>
    <xf numFmtId="0" fontId="0" fillId="0" borderId="5" xfId="0" applyBorder="1" applyAlignment="1">
      <alignment horizontal="center"/>
    </xf>
    <xf numFmtId="1" fontId="0" fillId="0" borderId="5" xfId="0" applyNumberFormat="1" applyBorder="1"/>
    <xf numFmtId="0" fontId="1" fillId="4" borderId="5" xfId="0" applyFont="1" applyFill="1" applyBorder="1" applyAlignment="1">
      <alignment horizontal="center"/>
    </xf>
    <xf numFmtId="0" fontId="1" fillId="4" borderId="4" xfId="0" applyFont="1" applyFill="1" applyBorder="1" applyAlignment="1">
      <alignment horizontal="center"/>
    </xf>
    <xf numFmtId="0" fontId="1" fillId="4" borderId="3"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US" sz="1800" b="1" i="0" u="none">
                <a:solidFill>
                  <a:schemeClr val="dk1">
                    <a:lumMod val="75000"/>
                    <a:lumOff val="25000"/>
                  </a:schemeClr>
                </a:solidFill>
                <a:latin typeface="+mn-lt"/>
                <a:ea typeface="+mn-lt"/>
                <a:cs typeface="+mn-lt"/>
              </a:rPr>
              <a:t>Average Maturity Across Domains</a:t>
            </a:r>
          </a:p>
        </c:rich>
      </c:tx>
      <c:layout>
        <c:manualLayout>
          <c:xMode val="edge"/>
          <c:yMode val="edge"/>
          <c:x val="0.31467175491748017"/>
          <c:y val="4.6699225887903255E-3"/>
        </c:manualLayout>
      </c:layout>
      <c:overlay val="1"/>
    </c:title>
    <c:autoTitleDeleted val="0"/>
    <c:plotArea>
      <c:layout>
        <c:manualLayout>
          <c:layoutTarget val="inner"/>
          <c:xMode val="edge"/>
          <c:yMode val="edge"/>
          <c:x val="1.3770494219199179E-2"/>
          <c:y val="0.14201527777777778"/>
          <c:w val="0.97751032519118897"/>
          <c:h val="0.74855805186513835"/>
        </c:manualLayout>
      </c:layout>
      <c:barChart>
        <c:barDir val="col"/>
        <c:grouping val="clustered"/>
        <c:varyColors val="1"/>
        <c:ser>
          <c:idx val="0"/>
          <c:order val="0"/>
          <c:tx>
            <c:strRef>
              <c:f>Dashboard!$C$15</c:f>
              <c:strCache>
                <c:ptCount val="1"/>
                <c:pt idx="0">
                  <c:v>Average Maturity</c:v>
                </c:pt>
              </c:strCache>
            </c:strRef>
          </c:tx>
          <c:invertIfNegative val="1"/>
          <c:dPt>
            <c:idx val="0"/>
            <c:invertIfNegative val="1"/>
            <c:bubble3D val="0"/>
            <c:spPr>
              <a:solidFill>
                <a:schemeClr val="accent1">
                  <a:alpha val="85000"/>
                </a:schemeClr>
              </a:solidFill>
              <a:ln w="9525" cmpd="sng">
                <a:solidFill>
                  <a:schemeClr val="lt1">
                    <a:alpha val="50000"/>
                  </a:schemeClr>
                </a:solidFill>
              </a:ln>
            </c:spPr>
            <c:extLst>
              <c:ext xmlns:c16="http://schemas.microsoft.com/office/drawing/2014/chart" uri="{C3380CC4-5D6E-409C-BE32-E72D297353CC}">
                <c16:uniqueId val="{00000001-8DBA-4D52-8755-7D8AA30A8C3E}"/>
              </c:ext>
            </c:extLst>
          </c:dPt>
          <c:dPt>
            <c:idx val="1"/>
            <c:invertIfNegative val="1"/>
            <c:bubble3D val="0"/>
            <c:spPr>
              <a:solidFill>
                <a:schemeClr val="accent2">
                  <a:alpha val="85000"/>
                </a:schemeClr>
              </a:solidFill>
              <a:ln w="9525" cmpd="sng">
                <a:solidFill>
                  <a:schemeClr val="lt1">
                    <a:alpha val="50000"/>
                  </a:schemeClr>
                </a:solidFill>
              </a:ln>
            </c:spPr>
            <c:extLst>
              <c:ext xmlns:c16="http://schemas.microsoft.com/office/drawing/2014/chart" uri="{C3380CC4-5D6E-409C-BE32-E72D297353CC}">
                <c16:uniqueId val="{00000003-8DBA-4D52-8755-7D8AA30A8C3E}"/>
              </c:ext>
            </c:extLst>
          </c:dPt>
          <c:dPt>
            <c:idx val="2"/>
            <c:invertIfNegative val="1"/>
            <c:bubble3D val="0"/>
            <c:spPr>
              <a:solidFill>
                <a:schemeClr val="accent3">
                  <a:alpha val="85000"/>
                </a:schemeClr>
              </a:solidFill>
              <a:ln w="9525" cmpd="sng">
                <a:solidFill>
                  <a:schemeClr val="lt1">
                    <a:alpha val="50000"/>
                  </a:schemeClr>
                </a:solidFill>
              </a:ln>
            </c:spPr>
            <c:extLst>
              <c:ext xmlns:c16="http://schemas.microsoft.com/office/drawing/2014/chart" uri="{C3380CC4-5D6E-409C-BE32-E72D297353CC}">
                <c16:uniqueId val="{00000005-8DBA-4D52-8755-7D8AA30A8C3E}"/>
              </c:ext>
            </c:extLst>
          </c:dPt>
          <c:dPt>
            <c:idx val="3"/>
            <c:invertIfNegative val="1"/>
            <c:bubble3D val="0"/>
            <c:spPr>
              <a:solidFill>
                <a:schemeClr val="accent4">
                  <a:alpha val="85000"/>
                </a:schemeClr>
              </a:solidFill>
              <a:ln w="9525" cmpd="sng">
                <a:solidFill>
                  <a:schemeClr val="lt1">
                    <a:alpha val="50000"/>
                  </a:schemeClr>
                </a:solidFill>
              </a:ln>
            </c:spPr>
            <c:extLst>
              <c:ext xmlns:c16="http://schemas.microsoft.com/office/drawing/2014/chart" uri="{C3380CC4-5D6E-409C-BE32-E72D297353CC}">
                <c16:uniqueId val="{00000007-8DBA-4D52-8755-7D8AA30A8C3E}"/>
              </c:ext>
            </c:extLst>
          </c:dPt>
          <c:dPt>
            <c:idx val="4"/>
            <c:invertIfNegative val="1"/>
            <c:bubble3D val="0"/>
            <c:spPr>
              <a:solidFill>
                <a:schemeClr val="accent5">
                  <a:alpha val="85000"/>
                </a:schemeClr>
              </a:solidFill>
              <a:ln w="9525" cmpd="sng">
                <a:solidFill>
                  <a:schemeClr val="lt1">
                    <a:alpha val="50000"/>
                  </a:schemeClr>
                </a:solidFill>
              </a:ln>
            </c:spPr>
            <c:extLst>
              <c:ext xmlns:c16="http://schemas.microsoft.com/office/drawing/2014/chart" uri="{C3380CC4-5D6E-409C-BE32-E72D297353CC}">
                <c16:uniqueId val="{00000009-8DBA-4D52-8755-7D8AA30A8C3E}"/>
              </c:ext>
            </c:extLst>
          </c:dPt>
          <c:dPt>
            <c:idx val="5"/>
            <c:invertIfNegative val="1"/>
            <c:bubble3D val="0"/>
            <c:spPr>
              <a:solidFill>
                <a:schemeClr val="accent6">
                  <a:alpha val="85000"/>
                </a:schemeClr>
              </a:solidFill>
              <a:ln w="9525" cmpd="sng">
                <a:solidFill>
                  <a:schemeClr val="lt1">
                    <a:alpha val="50000"/>
                  </a:schemeClr>
                </a:solidFill>
              </a:ln>
            </c:spPr>
            <c:extLst>
              <c:ext xmlns:c16="http://schemas.microsoft.com/office/drawing/2014/chart" uri="{C3380CC4-5D6E-409C-BE32-E72D297353CC}">
                <c16:uniqueId val="{0000000B-8DBA-4D52-8755-7D8AA30A8C3E}"/>
              </c:ext>
            </c:extLst>
          </c:dPt>
          <c:dPt>
            <c:idx val="6"/>
            <c:invertIfNegative val="1"/>
            <c:bubble3D val="0"/>
            <c:spPr>
              <a:solidFill>
                <a:schemeClr val="accent1">
                  <a:lumMod val="60000"/>
                  <a:alpha val="85000"/>
                </a:schemeClr>
              </a:solidFill>
              <a:ln w="9525" cmpd="sng">
                <a:solidFill>
                  <a:schemeClr val="lt1">
                    <a:alpha val="50000"/>
                  </a:schemeClr>
                </a:solidFill>
              </a:ln>
            </c:spPr>
            <c:extLst>
              <c:ext xmlns:c16="http://schemas.microsoft.com/office/drawing/2014/chart" uri="{C3380CC4-5D6E-409C-BE32-E72D297353CC}">
                <c16:uniqueId val="{0000000D-8DBA-4D52-8755-7D8AA30A8C3E}"/>
              </c:ext>
            </c:extLst>
          </c:dPt>
          <c:dPt>
            <c:idx val="7"/>
            <c:invertIfNegative val="1"/>
            <c:bubble3D val="0"/>
            <c:spPr>
              <a:solidFill>
                <a:schemeClr val="accent2">
                  <a:lumMod val="60000"/>
                  <a:alpha val="85000"/>
                </a:schemeClr>
              </a:solidFill>
              <a:ln w="9525" cmpd="sng">
                <a:solidFill>
                  <a:schemeClr val="lt1">
                    <a:alpha val="50000"/>
                  </a:schemeClr>
                </a:solidFill>
              </a:ln>
            </c:spPr>
            <c:extLst>
              <c:ext xmlns:c16="http://schemas.microsoft.com/office/drawing/2014/chart" uri="{C3380CC4-5D6E-409C-BE32-E72D297353CC}">
                <c16:uniqueId val="{0000000F-8DBA-4D52-8755-7D8AA30A8C3E}"/>
              </c:ext>
            </c:extLst>
          </c:dPt>
          <c:dPt>
            <c:idx val="8"/>
            <c:invertIfNegative val="1"/>
            <c:bubble3D val="0"/>
            <c:spPr>
              <a:solidFill>
                <a:schemeClr val="accent3">
                  <a:lumMod val="60000"/>
                  <a:alpha val="85000"/>
                </a:schemeClr>
              </a:solidFill>
              <a:ln w="9525" cmpd="sng">
                <a:solidFill>
                  <a:schemeClr val="lt1">
                    <a:alpha val="50000"/>
                  </a:schemeClr>
                </a:solidFill>
              </a:ln>
            </c:spPr>
            <c:extLst>
              <c:ext xmlns:c16="http://schemas.microsoft.com/office/drawing/2014/chart" uri="{C3380CC4-5D6E-409C-BE32-E72D297353CC}">
                <c16:uniqueId val="{00000011-8DBA-4D52-8755-7D8AA30A8C3E}"/>
              </c:ext>
            </c:extLst>
          </c:dPt>
          <c:dPt>
            <c:idx val="9"/>
            <c:invertIfNegative val="1"/>
            <c:bubble3D val="0"/>
            <c:spPr>
              <a:solidFill>
                <a:schemeClr val="accent4">
                  <a:lumMod val="60000"/>
                  <a:alpha val="85000"/>
                </a:schemeClr>
              </a:solidFill>
              <a:ln w="9525" cmpd="sng">
                <a:solidFill>
                  <a:schemeClr val="lt1">
                    <a:alpha val="50000"/>
                  </a:schemeClr>
                </a:solidFill>
              </a:ln>
            </c:spPr>
            <c:extLst>
              <c:ext xmlns:c16="http://schemas.microsoft.com/office/drawing/2014/chart" uri="{C3380CC4-5D6E-409C-BE32-E72D297353CC}">
                <c16:uniqueId val="{00000013-8DBA-4D52-8755-7D8AA30A8C3E}"/>
              </c:ext>
            </c:extLst>
          </c:dPt>
          <c:dLbls>
            <c:spPr>
              <a:noFill/>
              <a:ln>
                <a:noFill/>
              </a:ln>
            </c:spPr>
            <c:txPr>
              <a:bodyPr anchorCtr="1"/>
              <a:lstStyle/>
              <a:p>
                <a:pPr>
                  <a:defRPr sz="900" b="1" i="0" u="none">
                    <a:solidFill>
                      <a:schemeClr val="lt1"/>
                    </a:solidFill>
                    <a:latin typeface="+mn-lt"/>
                    <a:ea typeface="+mn-lt"/>
                    <a:cs typeface="+mn-lt"/>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Dashboard!$B$16:$B$25</c:f>
              <c:strCache>
                <c:ptCount val="10"/>
                <c:pt idx="0">
                  <c:v>GOV</c:v>
                </c:pt>
                <c:pt idx="1">
                  <c:v>RISK</c:v>
                </c:pt>
                <c:pt idx="2">
                  <c:v>AILC</c:v>
                </c:pt>
                <c:pt idx="3">
                  <c:v>ASSET</c:v>
                </c:pt>
                <c:pt idx="4">
                  <c:v>IAM</c:v>
                </c:pt>
                <c:pt idx="5">
                  <c:v>PROTECT</c:v>
                </c:pt>
                <c:pt idx="6">
                  <c:v>DETECT</c:v>
                </c:pt>
                <c:pt idx="7">
                  <c:v>RESPOND</c:v>
                </c:pt>
                <c:pt idx="8">
                  <c:v>RECOVER</c:v>
                </c:pt>
                <c:pt idx="9">
                  <c:v>IMPROVE</c:v>
                </c:pt>
              </c:strCache>
            </c:strRef>
          </c:cat>
          <c:val>
            <c:numRef>
              <c:f>Dashboard!$C$16:$C$25</c:f>
              <c:numCache>
                <c:formatCode>0.00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14-8DBA-4D52-8755-7D8AA30A8C3E}"/>
            </c:ext>
          </c:extLst>
        </c:ser>
        <c:dLbls>
          <c:dLblPos val="inEnd"/>
          <c:showLegendKey val="0"/>
          <c:showVal val="1"/>
          <c:showCatName val="0"/>
          <c:showSerName val="0"/>
          <c:showPercent val="0"/>
          <c:showBubbleSize val="0"/>
        </c:dLbls>
        <c:gapWidth val="65"/>
        <c:axId val="10"/>
        <c:axId val="100"/>
      </c:barChart>
      <c:catAx>
        <c:axId val="10"/>
        <c:scaling>
          <c:orientation val="minMax"/>
        </c:scaling>
        <c:delete val="0"/>
        <c:axPos val="b"/>
        <c:numFmt formatCode="General" sourceLinked="1"/>
        <c:majorTickMark val="none"/>
        <c:minorTickMark val="none"/>
        <c:tickLblPos val="nextTo"/>
        <c:spPr>
          <a:ln w="19050" cmpd="sng">
            <a:solidFill>
              <a:schemeClr val="dk1">
                <a:lumMod val="75000"/>
                <a:lumOff val="25000"/>
              </a:schemeClr>
            </a:solidFill>
          </a:ln>
        </c:spPr>
        <c:txPr>
          <a:bodyPr rot="-60000000" vert="horz" anchor="ctr" anchorCtr="1"/>
          <a:lstStyle/>
          <a:p>
            <a:pPr>
              <a:defRPr sz="900" b="0" i="0" u="none" cap="all">
                <a:solidFill>
                  <a:schemeClr val="dk1">
                    <a:lumMod val="75000"/>
                    <a:lumOff val="25000"/>
                  </a:schemeClr>
                </a:solidFill>
                <a:latin typeface="+mn-lt"/>
                <a:ea typeface="+mn-lt"/>
                <a:cs typeface="+mn-lt"/>
              </a:defRPr>
            </a:pPr>
            <a:endParaRPr lang="en-US"/>
          </a:p>
        </c:txPr>
        <c:crossAx val="100"/>
        <c:crosses val="autoZero"/>
        <c:auto val="1"/>
        <c:lblAlgn val="ctr"/>
        <c:lblOffset val="100"/>
        <c:noMultiLvlLbl val="0"/>
      </c:catAx>
      <c:valAx>
        <c:axId val="100"/>
        <c:scaling>
          <c:orientation val="minMax"/>
        </c:scaling>
        <c:delete val="1"/>
        <c:axPos val="l"/>
        <c:majorGridlines>
          <c:spPr>
            <a:ln w="9525" cmpd="sng">
              <a:gradFill>
                <a:gsLst>
                  <a:gs pos="100000">
                    <a:schemeClr val="dk1">
                      <a:lumMod val="95000"/>
                      <a:lumOff val="5000"/>
                      <a:alpha val="42000"/>
                    </a:schemeClr>
                  </a:gs>
                  <a:gs pos="0">
                    <a:schemeClr val="lt1">
                      <a:lumMod val="75000"/>
                      <a:alpha val="36000"/>
                    </a:schemeClr>
                  </a:gs>
                </a:gsLst>
                <a:lin ang="5400000" scaled="0"/>
              </a:gradFill>
            </a:ln>
          </c:spPr>
        </c:majorGridlines>
        <c:numFmt formatCode="0.00" sourceLinked="1"/>
        <c:majorTickMark val="none"/>
        <c:minorTickMark val="none"/>
        <c:tickLblPos val="nextTo"/>
        <c:crossAx val="10"/>
        <c:crosses val="autoZero"/>
        <c:crossBetween val="between"/>
      </c:valAx>
      <c:spPr>
        <a:noFill/>
        <a:ln>
          <a:noFill/>
        </a:ln>
      </c:spPr>
    </c:plotArea>
    <c:plotVisOnly val="1"/>
    <c:dispBlanksAs val="zero"/>
    <c:showDLblsOverMax val="1"/>
  </c:chart>
  <c:spPr>
    <a:gradFill rotWithShape="1">
      <a:gsLst>
        <a:gs pos="0">
          <a:schemeClr val="lt1"/>
        </a:gs>
        <a:gs pos="39000">
          <a:schemeClr val="lt1"/>
        </a:gs>
        <a:gs pos="100000">
          <a:schemeClr val="lt1">
            <a:lumMod val="75000"/>
          </a:schemeClr>
        </a:gs>
      </a:gsLst>
      <a:path path="circle">
        <a:fillToRect l="50000" t="-80000" r="50000" b="180000"/>
      </a:path>
      <a:tileRect/>
    </a:gradFill>
    <a:ln w="9525" cmpd="sng">
      <a:solidFill>
        <a:schemeClr val="dk1">
          <a:lumMod val="25000"/>
          <a:lumOff val="75000"/>
        </a:schemeClr>
      </a:solid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US" sz="1800" b="1" i="0" u="none">
                <a:solidFill>
                  <a:schemeClr val="dk1">
                    <a:lumMod val="75000"/>
                    <a:lumOff val="25000"/>
                  </a:schemeClr>
                </a:solidFill>
                <a:latin typeface="+mn-lt"/>
                <a:ea typeface="+mn-lt"/>
                <a:cs typeface="+mn-lt"/>
              </a:rPr>
              <a:t>Average Maturity Across Domains</a:t>
            </a:r>
          </a:p>
        </c:rich>
      </c:tx>
      <c:layout>
        <c:manualLayout>
          <c:xMode val="edge"/>
          <c:yMode val="edge"/>
          <c:x val="0.31467175491748017"/>
          <c:y val="4.6699225887903255E-3"/>
        </c:manualLayout>
      </c:layout>
      <c:overlay val="1"/>
    </c:title>
    <c:autoTitleDeleted val="0"/>
    <c:plotArea>
      <c:layout>
        <c:manualLayout>
          <c:layoutTarget val="inner"/>
          <c:xMode val="edge"/>
          <c:yMode val="edge"/>
          <c:x val="1.3770494219199179E-2"/>
          <c:y val="0.14201527777777778"/>
          <c:w val="0.97751032519118897"/>
          <c:h val="0.74855805186513835"/>
        </c:manualLayout>
      </c:layout>
      <c:barChart>
        <c:barDir val="col"/>
        <c:grouping val="clustered"/>
        <c:varyColors val="1"/>
        <c:ser>
          <c:idx val="0"/>
          <c:order val="0"/>
          <c:tx>
            <c:strRef>
              <c:f>'EXAMPLE Dashboard'!$C$15</c:f>
              <c:strCache>
                <c:ptCount val="1"/>
                <c:pt idx="0">
                  <c:v>Average Maturity</c:v>
                </c:pt>
              </c:strCache>
            </c:strRef>
          </c:tx>
          <c:invertIfNegative val="1"/>
          <c:dPt>
            <c:idx val="0"/>
            <c:invertIfNegative val="1"/>
            <c:bubble3D val="0"/>
            <c:spPr>
              <a:solidFill>
                <a:schemeClr val="accent1">
                  <a:alpha val="85000"/>
                </a:schemeClr>
              </a:solidFill>
              <a:ln w="9525" cmpd="sng">
                <a:solidFill>
                  <a:schemeClr val="lt1">
                    <a:alpha val="50000"/>
                  </a:schemeClr>
                </a:solidFill>
              </a:ln>
            </c:spPr>
            <c:extLst>
              <c:ext xmlns:c16="http://schemas.microsoft.com/office/drawing/2014/chart" uri="{C3380CC4-5D6E-409C-BE32-E72D297353CC}">
                <c16:uniqueId val="{00000001-B80F-4B85-8817-6CEE1F8A841B}"/>
              </c:ext>
            </c:extLst>
          </c:dPt>
          <c:dPt>
            <c:idx val="1"/>
            <c:invertIfNegative val="1"/>
            <c:bubble3D val="0"/>
            <c:spPr>
              <a:solidFill>
                <a:schemeClr val="accent2">
                  <a:alpha val="85000"/>
                </a:schemeClr>
              </a:solidFill>
              <a:ln w="9525" cmpd="sng">
                <a:solidFill>
                  <a:schemeClr val="lt1">
                    <a:alpha val="50000"/>
                  </a:schemeClr>
                </a:solidFill>
              </a:ln>
            </c:spPr>
            <c:extLst>
              <c:ext xmlns:c16="http://schemas.microsoft.com/office/drawing/2014/chart" uri="{C3380CC4-5D6E-409C-BE32-E72D297353CC}">
                <c16:uniqueId val="{00000003-B80F-4B85-8817-6CEE1F8A841B}"/>
              </c:ext>
            </c:extLst>
          </c:dPt>
          <c:dPt>
            <c:idx val="2"/>
            <c:invertIfNegative val="1"/>
            <c:bubble3D val="0"/>
            <c:spPr>
              <a:solidFill>
                <a:schemeClr val="accent3">
                  <a:alpha val="85000"/>
                </a:schemeClr>
              </a:solidFill>
              <a:ln w="9525" cmpd="sng">
                <a:solidFill>
                  <a:schemeClr val="lt1">
                    <a:alpha val="50000"/>
                  </a:schemeClr>
                </a:solidFill>
              </a:ln>
            </c:spPr>
            <c:extLst>
              <c:ext xmlns:c16="http://schemas.microsoft.com/office/drawing/2014/chart" uri="{C3380CC4-5D6E-409C-BE32-E72D297353CC}">
                <c16:uniqueId val="{00000005-B80F-4B85-8817-6CEE1F8A841B}"/>
              </c:ext>
            </c:extLst>
          </c:dPt>
          <c:dPt>
            <c:idx val="3"/>
            <c:invertIfNegative val="1"/>
            <c:bubble3D val="0"/>
            <c:spPr>
              <a:solidFill>
                <a:schemeClr val="accent4">
                  <a:alpha val="85000"/>
                </a:schemeClr>
              </a:solidFill>
              <a:ln w="9525" cmpd="sng">
                <a:solidFill>
                  <a:schemeClr val="lt1">
                    <a:alpha val="50000"/>
                  </a:schemeClr>
                </a:solidFill>
              </a:ln>
            </c:spPr>
            <c:extLst>
              <c:ext xmlns:c16="http://schemas.microsoft.com/office/drawing/2014/chart" uri="{C3380CC4-5D6E-409C-BE32-E72D297353CC}">
                <c16:uniqueId val="{00000007-B80F-4B85-8817-6CEE1F8A841B}"/>
              </c:ext>
            </c:extLst>
          </c:dPt>
          <c:dPt>
            <c:idx val="4"/>
            <c:invertIfNegative val="1"/>
            <c:bubble3D val="0"/>
            <c:spPr>
              <a:solidFill>
                <a:schemeClr val="accent5">
                  <a:alpha val="85000"/>
                </a:schemeClr>
              </a:solidFill>
              <a:ln w="9525" cmpd="sng">
                <a:solidFill>
                  <a:schemeClr val="lt1">
                    <a:alpha val="50000"/>
                  </a:schemeClr>
                </a:solidFill>
              </a:ln>
            </c:spPr>
            <c:extLst>
              <c:ext xmlns:c16="http://schemas.microsoft.com/office/drawing/2014/chart" uri="{C3380CC4-5D6E-409C-BE32-E72D297353CC}">
                <c16:uniqueId val="{00000009-B80F-4B85-8817-6CEE1F8A841B}"/>
              </c:ext>
            </c:extLst>
          </c:dPt>
          <c:dPt>
            <c:idx val="5"/>
            <c:invertIfNegative val="1"/>
            <c:bubble3D val="0"/>
            <c:spPr>
              <a:solidFill>
                <a:schemeClr val="accent6">
                  <a:alpha val="85000"/>
                </a:schemeClr>
              </a:solidFill>
              <a:ln w="9525" cmpd="sng">
                <a:solidFill>
                  <a:schemeClr val="lt1">
                    <a:alpha val="50000"/>
                  </a:schemeClr>
                </a:solidFill>
              </a:ln>
            </c:spPr>
            <c:extLst>
              <c:ext xmlns:c16="http://schemas.microsoft.com/office/drawing/2014/chart" uri="{C3380CC4-5D6E-409C-BE32-E72D297353CC}">
                <c16:uniqueId val="{0000000B-B80F-4B85-8817-6CEE1F8A841B}"/>
              </c:ext>
            </c:extLst>
          </c:dPt>
          <c:dPt>
            <c:idx val="6"/>
            <c:invertIfNegative val="1"/>
            <c:bubble3D val="0"/>
            <c:spPr>
              <a:solidFill>
                <a:schemeClr val="accent1">
                  <a:lumMod val="60000"/>
                  <a:alpha val="85000"/>
                </a:schemeClr>
              </a:solidFill>
              <a:ln w="9525" cmpd="sng">
                <a:solidFill>
                  <a:schemeClr val="lt1">
                    <a:alpha val="50000"/>
                  </a:schemeClr>
                </a:solidFill>
              </a:ln>
            </c:spPr>
            <c:extLst>
              <c:ext xmlns:c16="http://schemas.microsoft.com/office/drawing/2014/chart" uri="{C3380CC4-5D6E-409C-BE32-E72D297353CC}">
                <c16:uniqueId val="{0000000D-B80F-4B85-8817-6CEE1F8A841B}"/>
              </c:ext>
            </c:extLst>
          </c:dPt>
          <c:dPt>
            <c:idx val="7"/>
            <c:invertIfNegative val="1"/>
            <c:bubble3D val="0"/>
            <c:spPr>
              <a:solidFill>
                <a:schemeClr val="accent2">
                  <a:lumMod val="60000"/>
                  <a:alpha val="85000"/>
                </a:schemeClr>
              </a:solidFill>
              <a:ln w="9525" cmpd="sng">
                <a:solidFill>
                  <a:schemeClr val="lt1">
                    <a:alpha val="50000"/>
                  </a:schemeClr>
                </a:solidFill>
              </a:ln>
            </c:spPr>
            <c:extLst>
              <c:ext xmlns:c16="http://schemas.microsoft.com/office/drawing/2014/chart" uri="{C3380CC4-5D6E-409C-BE32-E72D297353CC}">
                <c16:uniqueId val="{0000000F-B80F-4B85-8817-6CEE1F8A841B}"/>
              </c:ext>
            </c:extLst>
          </c:dPt>
          <c:dPt>
            <c:idx val="8"/>
            <c:invertIfNegative val="1"/>
            <c:bubble3D val="0"/>
            <c:spPr>
              <a:solidFill>
                <a:schemeClr val="accent3">
                  <a:lumMod val="60000"/>
                  <a:alpha val="85000"/>
                </a:schemeClr>
              </a:solidFill>
              <a:ln w="9525" cmpd="sng">
                <a:solidFill>
                  <a:schemeClr val="lt1">
                    <a:alpha val="50000"/>
                  </a:schemeClr>
                </a:solidFill>
              </a:ln>
            </c:spPr>
            <c:extLst>
              <c:ext xmlns:c16="http://schemas.microsoft.com/office/drawing/2014/chart" uri="{C3380CC4-5D6E-409C-BE32-E72D297353CC}">
                <c16:uniqueId val="{00000011-B80F-4B85-8817-6CEE1F8A841B}"/>
              </c:ext>
            </c:extLst>
          </c:dPt>
          <c:dPt>
            <c:idx val="9"/>
            <c:invertIfNegative val="1"/>
            <c:bubble3D val="0"/>
            <c:spPr>
              <a:solidFill>
                <a:schemeClr val="accent4">
                  <a:lumMod val="60000"/>
                  <a:alpha val="85000"/>
                </a:schemeClr>
              </a:solidFill>
              <a:ln w="9525" cmpd="sng">
                <a:solidFill>
                  <a:schemeClr val="lt1">
                    <a:alpha val="50000"/>
                  </a:schemeClr>
                </a:solidFill>
              </a:ln>
            </c:spPr>
            <c:extLst>
              <c:ext xmlns:c16="http://schemas.microsoft.com/office/drawing/2014/chart" uri="{C3380CC4-5D6E-409C-BE32-E72D297353CC}">
                <c16:uniqueId val="{00000013-B80F-4B85-8817-6CEE1F8A841B}"/>
              </c:ext>
            </c:extLst>
          </c:dPt>
          <c:dLbls>
            <c:spPr>
              <a:noFill/>
              <a:ln>
                <a:noFill/>
              </a:ln>
            </c:spPr>
            <c:txPr>
              <a:bodyPr anchorCtr="1"/>
              <a:lstStyle/>
              <a:p>
                <a:pPr>
                  <a:defRPr sz="900" b="1" i="0" u="none">
                    <a:solidFill>
                      <a:schemeClr val="lt1"/>
                    </a:solidFill>
                    <a:latin typeface="+mn-lt"/>
                    <a:ea typeface="+mn-lt"/>
                    <a:cs typeface="+mn-lt"/>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'EXAMPLE Dashboard'!$B$16:$B$25</c:f>
              <c:strCache>
                <c:ptCount val="10"/>
                <c:pt idx="0">
                  <c:v>GOV</c:v>
                </c:pt>
                <c:pt idx="1">
                  <c:v>RISK</c:v>
                </c:pt>
                <c:pt idx="2">
                  <c:v>AILC</c:v>
                </c:pt>
                <c:pt idx="3">
                  <c:v>ASSET</c:v>
                </c:pt>
                <c:pt idx="4">
                  <c:v>IAM</c:v>
                </c:pt>
                <c:pt idx="5">
                  <c:v>PROTECT</c:v>
                </c:pt>
                <c:pt idx="6">
                  <c:v>DETECT</c:v>
                </c:pt>
                <c:pt idx="7">
                  <c:v>RESPOND</c:v>
                </c:pt>
                <c:pt idx="8">
                  <c:v>RECOVER</c:v>
                </c:pt>
                <c:pt idx="9">
                  <c:v>IMPROVE</c:v>
                </c:pt>
              </c:strCache>
            </c:strRef>
          </c:cat>
          <c:val>
            <c:numRef>
              <c:f>'EXAMPLE Dashboard'!$C$16:$C$25</c:f>
              <c:numCache>
                <c:formatCode>0.00</c:formatCode>
                <c:ptCount val="10"/>
                <c:pt idx="0">
                  <c:v>2.3846153846153846</c:v>
                </c:pt>
                <c:pt idx="1">
                  <c:v>2.2999999999999998</c:v>
                </c:pt>
                <c:pt idx="2">
                  <c:v>2.4</c:v>
                </c:pt>
                <c:pt idx="3">
                  <c:v>2.8333333333333335</c:v>
                </c:pt>
                <c:pt idx="4">
                  <c:v>3.4166666666666665</c:v>
                </c:pt>
                <c:pt idx="5">
                  <c:v>3.4761904761904763</c:v>
                </c:pt>
                <c:pt idx="6">
                  <c:v>1.6666666666666667</c:v>
                </c:pt>
                <c:pt idx="7">
                  <c:v>2.75</c:v>
                </c:pt>
                <c:pt idx="8">
                  <c:v>3</c:v>
                </c:pt>
                <c:pt idx="9">
                  <c:v>2.5454545454545454</c:v>
                </c:pt>
              </c:numCache>
            </c:numRef>
          </c:val>
          <c:extLst>
            <c:ext xmlns:c16="http://schemas.microsoft.com/office/drawing/2014/chart" uri="{C3380CC4-5D6E-409C-BE32-E72D297353CC}">
              <c16:uniqueId val="{00000014-B80F-4B85-8817-6CEE1F8A841B}"/>
            </c:ext>
          </c:extLst>
        </c:ser>
        <c:dLbls>
          <c:dLblPos val="inEnd"/>
          <c:showLegendKey val="0"/>
          <c:showVal val="1"/>
          <c:showCatName val="0"/>
          <c:showSerName val="0"/>
          <c:showPercent val="0"/>
          <c:showBubbleSize val="0"/>
        </c:dLbls>
        <c:gapWidth val="65"/>
        <c:axId val="10"/>
        <c:axId val="100"/>
      </c:barChart>
      <c:catAx>
        <c:axId val="10"/>
        <c:scaling>
          <c:orientation val="minMax"/>
        </c:scaling>
        <c:delete val="0"/>
        <c:axPos val="b"/>
        <c:numFmt formatCode="General" sourceLinked="1"/>
        <c:majorTickMark val="none"/>
        <c:minorTickMark val="none"/>
        <c:tickLblPos val="nextTo"/>
        <c:spPr>
          <a:ln w="19050" cmpd="sng">
            <a:solidFill>
              <a:schemeClr val="dk1">
                <a:lumMod val="75000"/>
                <a:lumOff val="25000"/>
              </a:schemeClr>
            </a:solidFill>
          </a:ln>
        </c:spPr>
        <c:txPr>
          <a:bodyPr rot="-60000000" vert="horz" anchor="ctr" anchorCtr="1"/>
          <a:lstStyle/>
          <a:p>
            <a:pPr>
              <a:defRPr sz="900" b="0" i="0" u="none" cap="all">
                <a:solidFill>
                  <a:schemeClr val="dk1">
                    <a:lumMod val="75000"/>
                    <a:lumOff val="25000"/>
                  </a:schemeClr>
                </a:solidFill>
                <a:latin typeface="+mn-lt"/>
                <a:ea typeface="+mn-lt"/>
                <a:cs typeface="+mn-lt"/>
              </a:defRPr>
            </a:pPr>
            <a:endParaRPr lang="en-US"/>
          </a:p>
        </c:txPr>
        <c:crossAx val="100"/>
        <c:crosses val="autoZero"/>
        <c:auto val="1"/>
        <c:lblAlgn val="ctr"/>
        <c:lblOffset val="100"/>
        <c:noMultiLvlLbl val="0"/>
      </c:catAx>
      <c:valAx>
        <c:axId val="100"/>
        <c:scaling>
          <c:orientation val="minMax"/>
        </c:scaling>
        <c:delete val="1"/>
        <c:axPos val="l"/>
        <c:majorGridlines>
          <c:spPr>
            <a:ln w="9525" cmpd="sng">
              <a:gradFill>
                <a:gsLst>
                  <a:gs pos="100000">
                    <a:schemeClr val="dk1">
                      <a:lumMod val="95000"/>
                      <a:lumOff val="5000"/>
                      <a:alpha val="42000"/>
                    </a:schemeClr>
                  </a:gs>
                  <a:gs pos="0">
                    <a:schemeClr val="lt1">
                      <a:lumMod val="75000"/>
                      <a:alpha val="36000"/>
                    </a:schemeClr>
                  </a:gs>
                </a:gsLst>
                <a:lin ang="5400000" scaled="0"/>
              </a:gradFill>
            </a:ln>
          </c:spPr>
        </c:majorGridlines>
        <c:numFmt formatCode="0.00" sourceLinked="1"/>
        <c:majorTickMark val="none"/>
        <c:minorTickMark val="none"/>
        <c:tickLblPos val="nextTo"/>
        <c:crossAx val="10"/>
        <c:crosses val="autoZero"/>
        <c:crossBetween val="between"/>
      </c:valAx>
      <c:spPr>
        <a:noFill/>
        <a:ln>
          <a:noFill/>
        </a:ln>
      </c:spPr>
    </c:plotArea>
    <c:plotVisOnly val="1"/>
    <c:dispBlanksAs val="zero"/>
    <c:showDLblsOverMax val="1"/>
  </c:chart>
  <c:spPr>
    <a:gradFill rotWithShape="1">
      <a:gsLst>
        <a:gs pos="0">
          <a:schemeClr val="lt1"/>
        </a:gs>
        <a:gs pos="39000">
          <a:schemeClr val="lt1"/>
        </a:gs>
        <a:gs pos="100000">
          <a:schemeClr val="lt1">
            <a:lumMod val="75000"/>
          </a:schemeClr>
        </a:gs>
      </a:gsLst>
      <a:path path="circle">
        <a:fillToRect l="50000" t="-80000" r="50000" b="180000"/>
      </a:path>
      <a:tileRect/>
    </a:gradFill>
    <a:ln w="9525" cmpd="sng">
      <a:solidFill>
        <a:schemeClr val="dk1">
          <a:lumMod val="25000"/>
          <a:lumOff val="75000"/>
        </a:schemeClr>
      </a:solid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oneCellAnchor>
    <xdr:from>
      <xdr:col>1</xdr:col>
      <xdr:colOff>19050</xdr:colOff>
      <xdr:row>1</xdr:row>
      <xdr:rowOff>1</xdr:rowOff>
    </xdr:from>
    <xdr:ext cx="10968990" cy="2290762"/>
    <xdr:graphicFrame macro="">
      <xdr:nvGraphicFramePr>
        <xdr:cNvPr id="2" name="Chart">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2.xml><?xml version="1.0" encoding="utf-8"?>
<xdr:wsDr xmlns:xdr="http://schemas.openxmlformats.org/drawingml/2006/spreadsheetDrawing" xmlns:a="http://schemas.openxmlformats.org/drawingml/2006/main">
  <xdr:oneCellAnchor>
    <xdr:from>
      <xdr:col>1</xdr:col>
      <xdr:colOff>19050</xdr:colOff>
      <xdr:row>1</xdr:row>
      <xdr:rowOff>1</xdr:rowOff>
    </xdr:from>
    <xdr:ext cx="10968990" cy="2290762"/>
    <xdr:graphicFrame macro="">
      <xdr:nvGraphicFramePr>
        <xdr:cNvPr id="2" name="Chart">
          <a:extLst>
            <a:ext uri="{FF2B5EF4-FFF2-40B4-BE49-F238E27FC236}">
              <a16:creationId xmlns:a16="http://schemas.microsoft.com/office/drawing/2014/main" id="{468E3454-1D09-41D1-8DB0-C4F20E392F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8"/>
  <sheetViews>
    <sheetView tabSelected="1" topLeftCell="C1" workbookViewId="0">
      <selection activeCell="E22" sqref="E22"/>
    </sheetView>
  </sheetViews>
  <sheetFormatPr defaultRowHeight="15" x14ac:dyDescent="0.25"/>
  <cols>
    <col min="1" max="1" width="14" customWidth="1"/>
    <col min="2" max="2" width="24" customWidth="1"/>
    <col min="3" max="3" width="14" customWidth="1"/>
    <col min="4" max="4" width="52" customWidth="1"/>
    <col min="5" max="5" width="16.85546875" customWidth="1"/>
    <col min="6" max="6" width="34" customWidth="1"/>
    <col min="7" max="7" width="58" customWidth="1"/>
    <col min="8" max="8" width="16" customWidth="1"/>
    <col min="9" max="9" width="18" hidden="1" customWidth="1"/>
  </cols>
  <sheetData>
    <row r="1" spans="1:9" x14ac:dyDescent="0.25">
      <c r="A1" s="1" t="s">
        <v>0</v>
      </c>
      <c r="B1" s="1" t="s">
        <v>1</v>
      </c>
      <c r="C1" s="1" t="s">
        <v>2</v>
      </c>
      <c r="D1" s="1" t="s">
        <v>3</v>
      </c>
      <c r="E1" s="1" t="s">
        <v>4</v>
      </c>
      <c r="F1" s="1" t="s">
        <v>5</v>
      </c>
      <c r="G1" s="1" t="s">
        <v>6</v>
      </c>
      <c r="H1" s="1" t="s">
        <v>7</v>
      </c>
      <c r="I1" s="1" t="s">
        <v>8</v>
      </c>
    </row>
    <row r="2" spans="1:9" x14ac:dyDescent="0.25">
      <c r="A2" t="s">
        <v>9</v>
      </c>
      <c r="B2" t="s">
        <v>311</v>
      </c>
      <c r="C2" t="s">
        <v>10</v>
      </c>
      <c r="D2" t="s">
        <v>11</v>
      </c>
    </row>
    <row r="3" spans="1:9" x14ac:dyDescent="0.25">
      <c r="A3" t="s">
        <v>9</v>
      </c>
      <c r="B3" t="s">
        <v>311</v>
      </c>
      <c r="C3" t="s">
        <v>12</v>
      </c>
      <c r="D3" t="s">
        <v>13</v>
      </c>
    </row>
    <row r="4" spans="1:9" x14ac:dyDescent="0.25">
      <c r="A4" t="s">
        <v>9</v>
      </c>
      <c r="B4" t="s">
        <v>311</v>
      </c>
      <c r="C4" t="s">
        <v>14</v>
      </c>
      <c r="D4" t="s">
        <v>15</v>
      </c>
    </row>
    <row r="5" spans="1:9" x14ac:dyDescent="0.25">
      <c r="A5" t="s">
        <v>9</v>
      </c>
      <c r="B5" t="s">
        <v>311</v>
      </c>
      <c r="C5" t="s">
        <v>16</v>
      </c>
      <c r="D5" t="s">
        <v>17</v>
      </c>
    </row>
    <row r="6" spans="1:9" x14ac:dyDescent="0.25">
      <c r="A6" t="s">
        <v>9</v>
      </c>
      <c r="B6" t="s">
        <v>311</v>
      </c>
      <c r="C6" t="s">
        <v>18</v>
      </c>
      <c r="D6" t="s">
        <v>19</v>
      </c>
    </row>
    <row r="7" spans="1:9" x14ac:dyDescent="0.25">
      <c r="A7" t="s">
        <v>9</v>
      </c>
      <c r="B7" t="s">
        <v>311</v>
      </c>
      <c r="C7" t="s">
        <v>20</v>
      </c>
      <c r="D7" t="s">
        <v>21</v>
      </c>
    </row>
    <row r="8" spans="1:9" x14ac:dyDescent="0.25">
      <c r="A8" t="s">
        <v>9</v>
      </c>
      <c r="B8" t="s">
        <v>311</v>
      </c>
      <c r="C8" t="s">
        <v>22</v>
      </c>
      <c r="D8" t="s">
        <v>23</v>
      </c>
    </row>
    <row r="9" spans="1:9" x14ac:dyDescent="0.25">
      <c r="A9" t="s">
        <v>9</v>
      </c>
      <c r="B9" t="s">
        <v>311</v>
      </c>
      <c r="C9" t="s">
        <v>24</v>
      </c>
      <c r="D9" t="s">
        <v>25</v>
      </c>
    </row>
    <row r="10" spans="1:9" x14ac:dyDescent="0.25">
      <c r="A10" t="s">
        <v>9</v>
      </c>
      <c r="B10" t="s">
        <v>311</v>
      </c>
      <c r="C10" t="s">
        <v>26</v>
      </c>
      <c r="D10" t="s">
        <v>27</v>
      </c>
    </row>
    <row r="11" spans="1:9" x14ac:dyDescent="0.25">
      <c r="A11" t="s">
        <v>9</v>
      </c>
      <c r="B11" t="s">
        <v>311</v>
      </c>
      <c r="C11" t="s">
        <v>28</v>
      </c>
      <c r="D11" t="s">
        <v>29</v>
      </c>
    </row>
    <row r="12" spans="1:9" x14ac:dyDescent="0.25">
      <c r="A12" t="s">
        <v>9</v>
      </c>
      <c r="B12" t="s">
        <v>311</v>
      </c>
      <c r="C12" t="s">
        <v>30</v>
      </c>
      <c r="D12" t="s">
        <v>31</v>
      </c>
    </row>
    <row r="13" spans="1:9" x14ac:dyDescent="0.25">
      <c r="A13" t="s">
        <v>9</v>
      </c>
      <c r="B13" t="s">
        <v>311</v>
      </c>
      <c r="C13" t="s">
        <v>32</v>
      </c>
      <c r="D13" t="s">
        <v>33</v>
      </c>
    </row>
    <row r="14" spans="1:9" x14ac:dyDescent="0.25">
      <c r="A14" t="s">
        <v>9</v>
      </c>
      <c r="B14" t="s">
        <v>311</v>
      </c>
      <c r="C14" t="s">
        <v>34</v>
      </c>
      <c r="D14" t="s">
        <v>35</v>
      </c>
    </row>
    <row r="15" spans="1:9" x14ac:dyDescent="0.25">
      <c r="A15" t="s">
        <v>36</v>
      </c>
      <c r="B15" t="s">
        <v>311</v>
      </c>
      <c r="C15" t="s">
        <v>37</v>
      </c>
      <c r="D15" t="s">
        <v>38</v>
      </c>
    </row>
    <row r="16" spans="1:9" x14ac:dyDescent="0.25">
      <c r="A16" t="s">
        <v>36</v>
      </c>
      <c r="B16" t="s">
        <v>311</v>
      </c>
      <c r="C16" t="s">
        <v>39</v>
      </c>
      <c r="D16" t="s">
        <v>40</v>
      </c>
    </row>
    <row r="17" spans="1:4" x14ac:dyDescent="0.25">
      <c r="A17" t="s">
        <v>36</v>
      </c>
      <c r="B17" t="s">
        <v>311</v>
      </c>
      <c r="C17" t="s">
        <v>41</v>
      </c>
      <c r="D17" t="s">
        <v>42</v>
      </c>
    </row>
    <row r="18" spans="1:4" x14ac:dyDescent="0.25">
      <c r="A18" t="s">
        <v>36</v>
      </c>
      <c r="B18" t="s">
        <v>311</v>
      </c>
      <c r="C18" t="s">
        <v>43</v>
      </c>
      <c r="D18" t="s">
        <v>44</v>
      </c>
    </row>
    <row r="19" spans="1:4" x14ac:dyDescent="0.25">
      <c r="A19" t="s">
        <v>36</v>
      </c>
      <c r="B19" t="s">
        <v>311</v>
      </c>
      <c r="C19" t="s">
        <v>45</v>
      </c>
      <c r="D19" t="s">
        <v>46</v>
      </c>
    </row>
    <row r="20" spans="1:4" x14ac:dyDescent="0.25">
      <c r="A20" t="s">
        <v>36</v>
      </c>
      <c r="B20" t="s">
        <v>311</v>
      </c>
      <c r="C20" t="s">
        <v>47</v>
      </c>
      <c r="D20" t="s">
        <v>48</v>
      </c>
    </row>
    <row r="21" spans="1:4" x14ac:dyDescent="0.25">
      <c r="A21" t="s">
        <v>36</v>
      </c>
      <c r="B21" t="s">
        <v>311</v>
      </c>
      <c r="C21" t="s">
        <v>49</v>
      </c>
      <c r="D21" t="s">
        <v>50</v>
      </c>
    </row>
    <row r="22" spans="1:4" x14ac:dyDescent="0.25">
      <c r="A22" t="s">
        <v>36</v>
      </c>
      <c r="B22" t="s">
        <v>312</v>
      </c>
      <c r="C22" t="s">
        <v>51</v>
      </c>
      <c r="D22" t="s">
        <v>52</v>
      </c>
    </row>
    <row r="23" spans="1:4" x14ac:dyDescent="0.25">
      <c r="A23" t="s">
        <v>36</v>
      </c>
      <c r="B23" t="s">
        <v>311</v>
      </c>
      <c r="C23" t="s">
        <v>53</v>
      </c>
      <c r="D23" t="s">
        <v>54</v>
      </c>
    </row>
    <row r="24" spans="1:4" x14ac:dyDescent="0.25">
      <c r="A24" t="s">
        <v>36</v>
      </c>
      <c r="B24" t="s">
        <v>311</v>
      </c>
      <c r="C24" t="s">
        <v>55</v>
      </c>
      <c r="D24" t="s">
        <v>56</v>
      </c>
    </row>
    <row r="25" spans="1:4" x14ac:dyDescent="0.25">
      <c r="A25" t="s">
        <v>36</v>
      </c>
      <c r="B25" t="s">
        <v>311</v>
      </c>
      <c r="C25" t="s">
        <v>57</v>
      </c>
      <c r="D25" t="s">
        <v>58</v>
      </c>
    </row>
    <row r="26" spans="1:4" x14ac:dyDescent="0.25">
      <c r="A26" t="s">
        <v>59</v>
      </c>
      <c r="B26" t="s">
        <v>311</v>
      </c>
      <c r="C26" t="s">
        <v>60</v>
      </c>
      <c r="D26" t="s">
        <v>61</v>
      </c>
    </row>
    <row r="27" spans="1:4" x14ac:dyDescent="0.25">
      <c r="A27" t="s">
        <v>59</v>
      </c>
      <c r="B27" t="s">
        <v>311</v>
      </c>
      <c r="C27" t="s">
        <v>62</v>
      </c>
      <c r="D27" t="s">
        <v>63</v>
      </c>
    </row>
    <row r="28" spans="1:4" x14ac:dyDescent="0.25">
      <c r="A28" t="s">
        <v>59</v>
      </c>
      <c r="B28" t="s">
        <v>312</v>
      </c>
      <c r="C28" t="s">
        <v>64</v>
      </c>
      <c r="D28" t="s">
        <v>65</v>
      </c>
    </row>
    <row r="29" spans="1:4" x14ac:dyDescent="0.25">
      <c r="A29" t="s">
        <v>59</v>
      </c>
      <c r="B29" t="s">
        <v>311</v>
      </c>
      <c r="C29" t="s">
        <v>66</v>
      </c>
      <c r="D29" t="s">
        <v>67</v>
      </c>
    </row>
    <row r="30" spans="1:4" x14ac:dyDescent="0.25">
      <c r="A30" t="s">
        <v>59</v>
      </c>
      <c r="B30" t="s">
        <v>313</v>
      </c>
      <c r="C30" t="s">
        <v>68</v>
      </c>
      <c r="D30" t="s">
        <v>69</v>
      </c>
    </row>
    <row r="31" spans="1:4" x14ac:dyDescent="0.25">
      <c r="A31" t="s">
        <v>59</v>
      </c>
      <c r="B31" t="s">
        <v>314</v>
      </c>
      <c r="C31" t="s">
        <v>70</v>
      </c>
      <c r="D31" t="s">
        <v>71</v>
      </c>
    </row>
    <row r="32" spans="1:4" x14ac:dyDescent="0.25">
      <c r="A32" t="s">
        <v>59</v>
      </c>
      <c r="B32" t="s">
        <v>314</v>
      </c>
      <c r="C32" t="s">
        <v>72</v>
      </c>
      <c r="D32" t="s">
        <v>73</v>
      </c>
    </row>
    <row r="33" spans="1:4" x14ac:dyDescent="0.25">
      <c r="A33" t="s">
        <v>59</v>
      </c>
      <c r="B33" t="s">
        <v>315</v>
      </c>
      <c r="C33" t="s">
        <v>74</v>
      </c>
      <c r="D33" t="s">
        <v>75</v>
      </c>
    </row>
    <row r="34" spans="1:4" x14ac:dyDescent="0.25">
      <c r="A34" t="s">
        <v>59</v>
      </c>
      <c r="B34" t="s">
        <v>315</v>
      </c>
      <c r="C34" t="s">
        <v>76</v>
      </c>
      <c r="D34" t="s">
        <v>77</v>
      </c>
    </row>
    <row r="35" spans="1:4" x14ac:dyDescent="0.25">
      <c r="A35" t="s">
        <v>59</v>
      </c>
      <c r="B35" t="s">
        <v>311</v>
      </c>
      <c r="C35" t="s">
        <v>78</v>
      </c>
      <c r="D35" t="s">
        <v>79</v>
      </c>
    </row>
    <row r="36" spans="1:4" x14ac:dyDescent="0.25">
      <c r="A36" t="s">
        <v>59</v>
      </c>
      <c r="B36" t="s">
        <v>316</v>
      </c>
      <c r="C36" t="s">
        <v>80</v>
      </c>
      <c r="D36" t="s">
        <v>81</v>
      </c>
    </row>
    <row r="37" spans="1:4" x14ac:dyDescent="0.25">
      <c r="A37" t="s">
        <v>82</v>
      </c>
      <c r="B37" t="s">
        <v>311</v>
      </c>
      <c r="C37" t="s">
        <v>83</v>
      </c>
      <c r="D37" t="s">
        <v>84</v>
      </c>
    </row>
    <row r="38" spans="1:4" x14ac:dyDescent="0.25">
      <c r="A38" t="s">
        <v>82</v>
      </c>
      <c r="B38" t="s">
        <v>311</v>
      </c>
      <c r="C38" t="s">
        <v>85</v>
      </c>
      <c r="D38" t="s">
        <v>86</v>
      </c>
    </row>
    <row r="39" spans="1:4" x14ac:dyDescent="0.25">
      <c r="A39" t="s">
        <v>82</v>
      </c>
      <c r="B39" t="s">
        <v>311</v>
      </c>
      <c r="C39" t="s">
        <v>87</v>
      </c>
      <c r="D39" t="s">
        <v>88</v>
      </c>
    </row>
    <row r="40" spans="1:4" x14ac:dyDescent="0.25">
      <c r="A40" t="s">
        <v>82</v>
      </c>
      <c r="B40" t="s">
        <v>311</v>
      </c>
      <c r="C40" t="s">
        <v>89</v>
      </c>
      <c r="D40" t="s">
        <v>90</v>
      </c>
    </row>
    <row r="41" spans="1:4" x14ac:dyDescent="0.25">
      <c r="A41" t="s">
        <v>82</v>
      </c>
      <c r="B41" t="s">
        <v>312</v>
      </c>
      <c r="C41" t="s">
        <v>91</v>
      </c>
      <c r="D41" t="s">
        <v>92</v>
      </c>
    </row>
    <row r="42" spans="1:4" x14ac:dyDescent="0.25">
      <c r="A42" t="s">
        <v>82</v>
      </c>
      <c r="B42" t="s">
        <v>315</v>
      </c>
      <c r="C42" t="s">
        <v>93</v>
      </c>
      <c r="D42" t="s">
        <v>94</v>
      </c>
    </row>
    <row r="43" spans="1:4" x14ac:dyDescent="0.25">
      <c r="A43" t="s">
        <v>82</v>
      </c>
      <c r="B43" t="s">
        <v>311</v>
      </c>
      <c r="C43" t="s">
        <v>95</v>
      </c>
      <c r="D43" t="s">
        <v>96</v>
      </c>
    </row>
    <row r="44" spans="1:4" x14ac:dyDescent="0.25">
      <c r="A44" t="s">
        <v>82</v>
      </c>
      <c r="B44" t="s">
        <v>311</v>
      </c>
      <c r="C44" t="s">
        <v>97</v>
      </c>
      <c r="D44" t="s">
        <v>98</v>
      </c>
    </row>
    <row r="45" spans="1:4" x14ac:dyDescent="0.25">
      <c r="A45" t="s">
        <v>82</v>
      </c>
      <c r="B45" t="s">
        <v>311</v>
      </c>
      <c r="C45" t="s">
        <v>99</v>
      </c>
      <c r="D45" t="s">
        <v>100</v>
      </c>
    </row>
    <row r="46" spans="1:4" x14ac:dyDescent="0.25">
      <c r="A46" t="s">
        <v>82</v>
      </c>
      <c r="B46" t="s">
        <v>314</v>
      </c>
      <c r="C46" t="s">
        <v>101</v>
      </c>
      <c r="D46" t="s">
        <v>102</v>
      </c>
    </row>
    <row r="47" spans="1:4" x14ac:dyDescent="0.25">
      <c r="A47" t="s">
        <v>82</v>
      </c>
      <c r="B47" t="s">
        <v>317</v>
      </c>
      <c r="C47" t="s">
        <v>103</v>
      </c>
      <c r="D47" t="s">
        <v>104</v>
      </c>
    </row>
    <row r="48" spans="1:4" x14ac:dyDescent="0.25">
      <c r="A48" t="s">
        <v>82</v>
      </c>
      <c r="B48" t="s">
        <v>312</v>
      </c>
      <c r="C48" t="s">
        <v>105</v>
      </c>
      <c r="D48" t="s">
        <v>106</v>
      </c>
    </row>
    <row r="49" spans="1:4" x14ac:dyDescent="0.25">
      <c r="A49" t="s">
        <v>82</v>
      </c>
      <c r="B49" t="s">
        <v>312</v>
      </c>
      <c r="C49" t="s">
        <v>107</v>
      </c>
      <c r="D49" t="s">
        <v>108</v>
      </c>
    </row>
    <row r="50" spans="1:4" x14ac:dyDescent="0.25">
      <c r="A50" t="s">
        <v>109</v>
      </c>
      <c r="B50" t="s">
        <v>314</v>
      </c>
      <c r="C50" t="s">
        <v>110</v>
      </c>
      <c r="D50" t="s">
        <v>111</v>
      </c>
    </row>
    <row r="51" spans="1:4" x14ac:dyDescent="0.25">
      <c r="A51" t="s">
        <v>109</v>
      </c>
      <c r="B51" t="s">
        <v>314</v>
      </c>
      <c r="C51" t="s">
        <v>112</v>
      </c>
      <c r="D51" t="s">
        <v>113</v>
      </c>
    </row>
    <row r="52" spans="1:4" x14ac:dyDescent="0.25">
      <c r="A52" t="s">
        <v>109</v>
      </c>
      <c r="B52" t="s">
        <v>314</v>
      </c>
      <c r="C52" t="s">
        <v>114</v>
      </c>
      <c r="D52" t="s">
        <v>115</v>
      </c>
    </row>
    <row r="53" spans="1:4" x14ac:dyDescent="0.25">
      <c r="A53" t="s">
        <v>109</v>
      </c>
      <c r="B53" t="s">
        <v>314</v>
      </c>
      <c r="C53" t="s">
        <v>116</v>
      </c>
      <c r="D53" t="s">
        <v>117</v>
      </c>
    </row>
    <row r="54" spans="1:4" x14ac:dyDescent="0.25">
      <c r="A54" t="s">
        <v>109</v>
      </c>
      <c r="B54" t="s">
        <v>314</v>
      </c>
      <c r="C54" t="s">
        <v>118</v>
      </c>
      <c r="D54" t="s">
        <v>119</v>
      </c>
    </row>
    <row r="55" spans="1:4" x14ac:dyDescent="0.25">
      <c r="A55" t="s">
        <v>109</v>
      </c>
      <c r="B55" t="s">
        <v>317</v>
      </c>
      <c r="C55" t="s">
        <v>120</v>
      </c>
      <c r="D55" t="s">
        <v>121</v>
      </c>
    </row>
    <row r="56" spans="1:4" x14ac:dyDescent="0.25">
      <c r="A56" t="s">
        <v>109</v>
      </c>
      <c r="B56" t="s">
        <v>314</v>
      </c>
      <c r="C56" t="s">
        <v>122</v>
      </c>
      <c r="D56" t="s">
        <v>123</v>
      </c>
    </row>
    <row r="57" spans="1:4" x14ac:dyDescent="0.25">
      <c r="A57" t="s">
        <v>109</v>
      </c>
      <c r="B57" t="s">
        <v>314</v>
      </c>
      <c r="C57" t="s">
        <v>124</v>
      </c>
      <c r="D57" t="s">
        <v>125</v>
      </c>
    </row>
    <row r="58" spans="1:4" x14ac:dyDescent="0.25">
      <c r="A58" t="s">
        <v>109</v>
      </c>
      <c r="B58" t="s">
        <v>314</v>
      </c>
      <c r="C58" t="s">
        <v>126</v>
      </c>
      <c r="D58" t="s">
        <v>127</v>
      </c>
    </row>
    <row r="59" spans="1:4" x14ac:dyDescent="0.25">
      <c r="A59" t="s">
        <v>109</v>
      </c>
      <c r="B59" t="s">
        <v>314</v>
      </c>
      <c r="C59" t="s">
        <v>128</v>
      </c>
      <c r="D59" t="s">
        <v>129</v>
      </c>
    </row>
    <row r="60" spans="1:4" x14ac:dyDescent="0.25">
      <c r="A60" t="s">
        <v>109</v>
      </c>
      <c r="B60" t="s">
        <v>314</v>
      </c>
      <c r="C60" t="s">
        <v>130</v>
      </c>
      <c r="D60" t="s">
        <v>131</v>
      </c>
    </row>
    <row r="61" spans="1:4" x14ac:dyDescent="0.25">
      <c r="A61" t="s">
        <v>109</v>
      </c>
      <c r="B61" t="s">
        <v>314</v>
      </c>
      <c r="C61" t="s">
        <v>132</v>
      </c>
      <c r="D61" t="s">
        <v>133</v>
      </c>
    </row>
    <row r="62" spans="1:4" x14ac:dyDescent="0.25">
      <c r="A62" t="s">
        <v>109</v>
      </c>
      <c r="B62" t="s">
        <v>312</v>
      </c>
      <c r="C62" t="s">
        <v>134</v>
      </c>
      <c r="D62" t="s">
        <v>135</v>
      </c>
    </row>
    <row r="63" spans="1:4" x14ac:dyDescent="0.25">
      <c r="A63" t="s">
        <v>136</v>
      </c>
      <c r="B63" t="s">
        <v>314</v>
      </c>
      <c r="C63" t="s">
        <v>137</v>
      </c>
      <c r="D63" t="s">
        <v>138</v>
      </c>
    </row>
    <row r="64" spans="1:4" x14ac:dyDescent="0.25">
      <c r="A64" t="s">
        <v>136</v>
      </c>
      <c r="B64" t="s">
        <v>314</v>
      </c>
      <c r="C64" t="s">
        <v>139</v>
      </c>
      <c r="D64" t="s">
        <v>140</v>
      </c>
    </row>
    <row r="65" spans="1:4" x14ac:dyDescent="0.25">
      <c r="A65" t="s">
        <v>136</v>
      </c>
      <c r="B65" t="s">
        <v>314</v>
      </c>
      <c r="C65" t="s">
        <v>141</v>
      </c>
      <c r="D65" t="s">
        <v>142</v>
      </c>
    </row>
    <row r="66" spans="1:4" x14ac:dyDescent="0.25">
      <c r="A66" t="s">
        <v>136</v>
      </c>
      <c r="B66" t="s">
        <v>313</v>
      </c>
      <c r="C66" t="s">
        <v>143</v>
      </c>
      <c r="D66" t="s">
        <v>144</v>
      </c>
    </row>
    <row r="67" spans="1:4" x14ac:dyDescent="0.25">
      <c r="A67" t="s">
        <v>136</v>
      </c>
      <c r="B67" t="s">
        <v>314</v>
      </c>
      <c r="C67" t="s">
        <v>145</v>
      </c>
      <c r="D67" t="s">
        <v>146</v>
      </c>
    </row>
    <row r="68" spans="1:4" x14ac:dyDescent="0.25">
      <c r="A68" t="s">
        <v>136</v>
      </c>
      <c r="B68" t="s">
        <v>314</v>
      </c>
      <c r="C68" t="s">
        <v>147</v>
      </c>
      <c r="D68" t="s">
        <v>148</v>
      </c>
    </row>
    <row r="69" spans="1:4" x14ac:dyDescent="0.25">
      <c r="A69" t="s">
        <v>136</v>
      </c>
      <c r="B69" t="s">
        <v>314</v>
      </c>
      <c r="C69" t="s">
        <v>149</v>
      </c>
      <c r="D69" t="s">
        <v>150</v>
      </c>
    </row>
    <row r="70" spans="1:4" x14ac:dyDescent="0.25">
      <c r="A70" t="s">
        <v>136</v>
      </c>
      <c r="B70" t="s">
        <v>314</v>
      </c>
      <c r="C70" t="s">
        <v>151</v>
      </c>
      <c r="D70" t="s">
        <v>152</v>
      </c>
    </row>
    <row r="71" spans="1:4" x14ac:dyDescent="0.25">
      <c r="A71" t="s">
        <v>136</v>
      </c>
      <c r="B71" t="s">
        <v>313</v>
      </c>
      <c r="C71" t="s">
        <v>153</v>
      </c>
      <c r="D71" t="s">
        <v>154</v>
      </c>
    </row>
    <row r="72" spans="1:4" x14ac:dyDescent="0.25">
      <c r="A72" t="s">
        <v>136</v>
      </c>
      <c r="B72" t="s">
        <v>314</v>
      </c>
      <c r="C72" t="s">
        <v>155</v>
      </c>
      <c r="D72" t="s">
        <v>156</v>
      </c>
    </row>
    <row r="73" spans="1:4" x14ac:dyDescent="0.25">
      <c r="A73" t="s">
        <v>136</v>
      </c>
      <c r="B73" t="s">
        <v>314</v>
      </c>
      <c r="C73" t="s">
        <v>157</v>
      </c>
      <c r="D73" t="s">
        <v>158</v>
      </c>
    </row>
    <row r="74" spans="1:4" x14ac:dyDescent="0.25">
      <c r="A74" t="s">
        <v>136</v>
      </c>
      <c r="B74" t="s">
        <v>318</v>
      </c>
      <c r="C74" t="s">
        <v>159</v>
      </c>
      <c r="D74" t="s">
        <v>160</v>
      </c>
    </row>
    <row r="75" spans="1:4" x14ac:dyDescent="0.25">
      <c r="A75" t="s">
        <v>136</v>
      </c>
      <c r="B75" t="s">
        <v>314</v>
      </c>
      <c r="C75" t="s">
        <v>161</v>
      </c>
      <c r="D75" t="s">
        <v>162</v>
      </c>
    </row>
    <row r="76" spans="1:4" x14ac:dyDescent="0.25">
      <c r="A76" t="s">
        <v>136</v>
      </c>
      <c r="B76" t="s">
        <v>312</v>
      </c>
      <c r="C76" t="s">
        <v>163</v>
      </c>
      <c r="D76" t="s">
        <v>164</v>
      </c>
    </row>
    <row r="77" spans="1:4" x14ac:dyDescent="0.25">
      <c r="A77" t="s">
        <v>136</v>
      </c>
      <c r="B77" t="s">
        <v>314</v>
      </c>
      <c r="C77" t="s">
        <v>165</v>
      </c>
      <c r="D77" t="s">
        <v>166</v>
      </c>
    </row>
    <row r="78" spans="1:4" x14ac:dyDescent="0.25">
      <c r="A78" t="s">
        <v>136</v>
      </c>
      <c r="B78" t="s">
        <v>314</v>
      </c>
      <c r="C78" t="s">
        <v>167</v>
      </c>
      <c r="D78" t="s">
        <v>168</v>
      </c>
    </row>
    <row r="79" spans="1:4" x14ac:dyDescent="0.25">
      <c r="A79" t="s">
        <v>136</v>
      </c>
      <c r="B79" t="s">
        <v>314</v>
      </c>
      <c r="C79" t="s">
        <v>169</v>
      </c>
      <c r="D79" t="s">
        <v>170</v>
      </c>
    </row>
    <row r="80" spans="1:4" x14ac:dyDescent="0.25">
      <c r="A80" t="s">
        <v>136</v>
      </c>
      <c r="B80" t="s">
        <v>319</v>
      </c>
      <c r="C80" t="s">
        <v>171</v>
      </c>
      <c r="D80" t="s">
        <v>172</v>
      </c>
    </row>
    <row r="81" spans="1:4" x14ac:dyDescent="0.25">
      <c r="A81" t="s">
        <v>136</v>
      </c>
      <c r="B81" t="s">
        <v>314</v>
      </c>
      <c r="C81" t="s">
        <v>173</v>
      </c>
      <c r="D81" t="s">
        <v>174</v>
      </c>
    </row>
    <row r="82" spans="1:4" x14ac:dyDescent="0.25">
      <c r="A82" t="s">
        <v>136</v>
      </c>
      <c r="B82" t="s">
        <v>318</v>
      </c>
      <c r="C82" t="s">
        <v>175</v>
      </c>
      <c r="D82" t="s">
        <v>176</v>
      </c>
    </row>
    <row r="83" spans="1:4" x14ac:dyDescent="0.25">
      <c r="A83" t="s">
        <v>136</v>
      </c>
      <c r="B83" t="s">
        <v>314</v>
      </c>
      <c r="C83" t="s">
        <v>177</v>
      </c>
      <c r="D83" t="s">
        <v>178</v>
      </c>
    </row>
    <row r="84" spans="1:4" x14ac:dyDescent="0.25">
      <c r="A84" t="s">
        <v>136</v>
      </c>
      <c r="B84" t="s">
        <v>314</v>
      </c>
      <c r="C84" t="s">
        <v>179</v>
      </c>
      <c r="D84" t="s">
        <v>180</v>
      </c>
    </row>
    <row r="85" spans="1:4" x14ac:dyDescent="0.25">
      <c r="A85" t="s">
        <v>136</v>
      </c>
      <c r="B85" t="s">
        <v>312</v>
      </c>
      <c r="C85" t="s">
        <v>181</v>
      </c>
      <c r="D85" t="s">
        <v>182</v>
      </c>
    </row>
    <row r="86" spans="1:4" x14ac:dyDescent="0.25">
      <c r="A86" t="s">
        <v>136</v>
      </c>
      <c r="B86" t="s">
        <v>313</v>
      </c>
      <c r="C86" t="s">
        <v>183</v>
      </c>
      <c r="D86" t="s">
        <v>184</v>
      </c>
    </row>
    <row r="87" spans="1:4" x14ac:dyDescent="0.25">
      <c r="A87" t="s">
        <v>185</v>
      </c>
      <c r="B87" t="s">
        <v>315</v>
      </c>
      <c r="C87" t="s">
        <v>186</v>
      </c>
      <c r="D87" t="s">
        <v>187</v>
      </c>
    </row>
    <row r="88" spans="1:4" x14ac:dyDescent="0.25">
      <c r="A88" t="s">
        <v>185</v>
      </c>
      <c r="B88" t="s">
        <v>315</v>
      </c>
      <c r="C88" t="s">
        <v>188</v>
      </c>
      <c r="D88" t="s">
        <v>189</v>
      </c>
    </row>
    <row r="89" spans="1:4" x14ac:dyDescent="0.25">
      <c r="A89" t="s">
        <v>185</v>
      </c>
      <c r="B89" t="s">
        <v>315</v>
      </c>
      <c r="C89" t="s">
        <v>190</v>
      </c>
      <c r="D89" t="s">
        <v>191</v>
      </c>
    </row>
    <row r="90" spans="1:4" x14ac:dyDescent="0.25">
      <c r="A90" t="s">
        <v>185</v>
      </c>
      <c r="B90" t="s">
        <v>315</v>
      </c>
      <c r="C90" t="s">
        <v>192</v>
      </c>
      <c r="D90" t="s">
        <v>193</v>
      </c>
    </row>
    <row r="91" spans="1:4" x14ac:dyDescent="0.25">
      <c r="A91" t="s">
        <v>185</v>
      </c>
      <c r="B91" t="s">
        <v>315</v>
      </c>
      <c r="C91" t="s">
        <v>194</v>
      </c>
      <c r="D91" t="s">
        <v>195</v>
      </c>
    </row>
    <row r="92" spans="1:4" x14ac:dyDescent="0.25">
      <c r="A92" t="s">
        <v>185</v>
      </c>
      <c r="B92" t="s">
        <v>315</v>
      </c>
      <c r="C92" t="s">
        <v>196</v>
      </c>
      <c r="D92" t="s">
        <v>197</v>
      </c>
    </row>
    <row r="93" spans="1:4" x14ac:dyDescent="0.25">
      <c r="A93" t="s">
        <v>185</v>
      </c>
      <c r="B93" t="s">
        <v>315</v>
      </c>
      <c r="C93" t="s">
        <v>198</v>
      </c>
      <c r="D93" t="s">
        <v>199</v>
      </c>
    </row>
    <row r="94" spans="1:4" x14ac:dyDescent="0.25">
      <c r="A94" t="s">
        <v>185</v>
      </c>
      <c r="B94" t="s">
        <v>315</v>
      </c>
      <c r="C94" t="s">
        <v>200</v>
      </c>
      <c r="D94" t="s">
        <v>201</v>
      </c>
    </row>
    <row r="95" spans="1:4" x14ac:dyDescent="0.25">
      <c r="A95" t="s">
        <v>185</v>
      </c>
      <c r="B95" t="s">
        <v>315</v>
      </c>
      <c r="C95" t="s">
        <v>202</v>
      </c>
      <c r="D95" t="s">
        <v>203</v>
      </c>
    </row>
    <row r="96" spans="1:4" x14ac:dyDescent="0.25">
      <c r="A96" t="s">
        <v>185</v>
      </c>
      <c r="B96" t="s">
        <v>315</v>
      </c>
      <c r="C96" t="s">
        <v>204</v>
      </c>
      <c r="D96" t="s">
        <v>205</v>
      </c>
    </row>
    <row r="97" spans="1:4" x14ac:dyDescent="0.25">
      <c r="A97" t="s">
        <v>185</v>
      </c>
      <c r="B97" t="s">
        <v>315</v>
      </c>
      <c r="C97" t="s">
        <v>206</v>
      </c>
      <c r="D97" t="s">
        <v>207</v>
      </c>
    </row>
    <row r="98" spans="1:4" x14ac:dyDescent="0.25">
      <c r="A98" t="s">
        <v>185</v>
      </c>
      <c r="B98" t="s">
        <v>315</v>
      </c>
      <c r="C98" t="s">
        <v>208</v>
      </c>
      <c r="D98" t="s">
        <v>209</v>
      </c>
    </row>
    <row r="99" spans="1:4" x14ac:dyDescent="0.25">
      <c r="A99" t="s">
        <v>185</v>
      </c>
      <c r="B99" t="s">
        <v>315</v>
      </c>
      <c r="C99" t="s">
        <v>210</v>
      </c>
      <c r="D99" t="s">
        <v>211</v>
      </c>
    </row>
    <row r="100" spans="1:4" x14ac:dyDescent="0.25">
      <c r="A100" t="s">
        <v>185</v>
      </c>
      <c r="B100" t="s">
        <v>315</v>
      </c>
      <c r="C100" t="s">
        <v>212</v>
      </c>
      <c r="D100" t="s">
        <v>213</v>
      </c>
    </row>
    <row r="101" spans="1:4" x14ac:dyDescent="0.25">
      <c r="A101" t="s">
        <v>185</v>
      </c>
      <c r="B101" t="s">
        <v>315</v>
      </c>
      <c r="C101" t="s">
        <v>214</v>
      </c>
      <c r="D101" t="s">
        <v>215</v>
      </c>
    </row>
    <row r="102" spans="1:4" x14ac:dyDescent="0.25">
      <c r="A102" t="s">
        <v>185</v>
      </c>
      <c r="B102" t="s">
        <v>315</v>
      </c>
      <c r="C102" t="s">
        <v>216</v>
      </c>
      <c r="D102" t="s">
        <v>217</v>
      </c>
    </row>
    <row r="103" spans="1:4" x14ac:dyDescent="0.25">
      <c r="A103" t="s">
        <v>218</v>
      </c>
      <c r="B103" t="s">
        <v>316</v>
      </c>
      <c r="C103" t="s">
        <v>219</v>
      </c>
      <c r="D103" t="s">
        <v>220</v>
      </c>
    </row>
    <row r="104" spans="1:4" x14ac:dyDescent="0.25">
      <c r="A104" t="s">
        <v>218</v>
      </c>
      <c r="B104" t="s">
        <v>320</v>
      </c>
      <c r="C104" t="s">
        <v>221</v>
      </c>
      <c r="D104" t="s">
        <v>222</v>
      </c>
    </row>
    <row r="105" spans="1:4" x14ac:dyDescent="0.25">
      <c r="A105" t="s">
        <v>218</v>
      </c>
      <c r="B105" t="s">
        <v>316</v>
      </c>
      <c r="C105" t="s">
        <v>223</v>
      </c>
      <c r="D105" t="s">
        <v>224</v>
      </c>
    </row>
    <row r="106" spans="1:4" x14ac:dyDescent="0.25">
      <c r="A106" t="s">
        <v>218</v>
      </c>
      <c r="B106" t="s">
        <v>316</v>
      </c>
      <c r="C106" t="s">
        <v>225</v>
      </c>
      <c r="D106" t="s">
        <v>226</v>
      </c>
    </row>
    <row r="107" spans="1:4" x14ac:dyDescent="0.25">
      <c r="A107" t="s">
        <v>218</v>
      </c>
      <c r="B107" t="s">
        <v>316</v>
      </c>
      <c r="C107" t="s">
        <v>227</v>
      </c>
      <c r="D107" t="s">
        <v>228</v>
      </c>
    </row>
    <row r="108" spans="1:4" x14ac:dyDescent="0.25">
      <c r="A108" t="s">
        <v>218</v>
      </c>
      <c r="B108" t="s">
        <v>316</v>
      </c>
      <c r="C108" t="s">
        <v>229</v>
      </c>
      <c r="D108" t="s">
        <v>230</v>
      </c>
    </row>
    <row r="109" spans="1:4" x14ac:dyDescent="0.25">
      <c r="A109" t="s">
        <v>218</v>
      </c>
      <c r="B109" t="s">
        <v>316</v>
      </c>
      <c r="C109" t="s">
        <v>231</v>
      </c>
      <c r="D109" t="s">
        <v>232</v>
      </c>
    </row>
    <row r="110" spans="1:4" x14ac:dyDescent="0.25">
      <c r="A110" t="s">
        <v>218</v>
      </c>
      <c r="B110" t="s">
        <v>316</v>
      </c>
      <c r="C110" t="s">
        <v>233</v>
      </c>
      <c r="D110" t="s">
        <v>234</v>
      </c>
    </row>
    <row r="111" spans="1:4" x14ac:dyDescent="0.25">
      <c r="A111" t="s">
        <v>218</v>
      </c>
      <c r="B111" t="s">
        <v>316</v>
      </c>
      <c r="C111" t="s">
        <v>235</v>
      </c>
      <c r="D111" t="s">
        <v>236</v>
      </c>
    </row>
    <row r="112" spans="1:4" x14ac:dyDescent="0.25">
      <c r="A112" t="s">
        <v>218</v>
      </c>
      <c r="B112" t="s">
        <v>321</v>
      </c>
      <c r="C112" t="s">
        <v>237</v>
      </c>
      <c r="D112" t="s">
        <v>238</v>
      </c>
    </row>
    <row r="113" spans="1:4" x14ac:dyDescent="0.25">
      <c r="A113" t="s">
        <v>218</v>
      </c>
      <c r="B113" t="s">
        <v>318</v>
      </c>
      <c r="C113" t="s">
        <v>239</v>
      </c>
      <c r="D113" t="s">
        <v>240</v>
      </c>
    </row>
    <row r="114" spans="1:4" x14ac:dyDescent="0.25">
      <c r="A114" t="s">
        <v>218</v>
      </c>
      <c r="B114" t="s">
        <v>316</v>
      </c>
      <c r="C114" t="s">
        <v>241</v>
      </c>
      <c r="D114" t="s">
        <v>242</v>
      </c>
    </row>
    <row r="115" spans="1:4" x14ac:dyDescent="0.25">
      <c r="A115" t="s">
        <v>218</v>
      </c>
      <c r="B115" t="s">
        <v>316</v>
      </c>
      <c r="C115" t="s">
        <v>243</v>
      </c>
      <c r="D115" t="s">
        <v>244</v>
      </c>
    </row>
    <row r="116" spans="1:4" x14ac:dyDescent="0.25">
      <c r="A116" t="s">
        <v>245</v>
      </c>
      <c r="B116" t="s">
        <v>322</v>
      </c>
      <c r="C116" t="s">
        <v>246</v>
      </c>
      <c r="D116" t="s">
        <v>247</v>
      </c>
    </row>
    <row r="117" spans="1:4" x14ac:dyDescent="0.25">
      <c r="A117" t="s">
        <v>245</v>
      </c>
      <c r="B117" t="s">
        <v>316</v>
      </c>
      <c r="C117" t="s">
        <v>248</v>
      </c>
      <c r="D117" t="s">
        <v>249</v>
      </c>
    </row>
    <row r="118" spans="1:4" x14ac:dyDescent="0.25">
      <c r="A118" t="s">
        <v>245</v>
      </c>
      <c r="B118" t="s">
        <v>316</v>
      </c>
      <c r="C118" t="s">
        <v>250</v>
      </c>
      <c r="D118" t="s">
        <v>251</v>
      </c>
    </row>
    <row r="119" spans="1:4" x14ac:dyDescent="0.25">
      <c r="A119" t="s">
        <v>245</v>
      </c>
      <c r="B119" t="s">
        <v>322</v>
      </c>
      <c r="C119" t="s">
        <v>252</v>
      </c>
      <c r="D119" t="s">
        <v>253</v>
      </c>
    </row>
    <row r="120" spans="1:4" x14ac:dyDescent="0.25">
      <c r="A120" t="s">
        <v>245</v>
      </c>
      <c r="B120" t="s">
        <v>321</v>
      </c>
      <c r="C120" t="s">
        <v>254</v>
      </c>
      <c r="D120" t="s">
        <v>255</v>
      </c>
    </row>
    <row r="121" spans="1:4" x14ac:dyDescent="0.25">
      <c r="A121" t="s">
        <v>245</v>
      </c>
      <c r="B121" t="s">
        <v>318</v>
      </c>
      <c r="C121" t="s">
        <v>256</v>
      </c>
      <c r="D121" t="s">
        <v>257</v>
      </c>
    </row>
    <row r="122" spans="1:4" x14ac:dyDescent="0.25">
      <c r="A122" t="s">
        <v>245</v>
      </c>
      <c r="B122" t="s">
        <v>316</v>
      </c>
      <c r="C122" t="s">
        <v>258</v>
      </c>
      <c r="D122" t="s">
        <v>259</v>
      </c>
    </row>
    <row r="123" spans="1:4" x14ac:dyDescent="0.25">
      <c r="A123" t="s">
        <v>245</v>
      </c>
      <c r="B123" t="s">
        <v>316</v>
      </c>
      <c r="C123" t="s">
        <v>260</v>
      </c>
      <c r="D123" t="s">
        <v>261</v>
      </c>
    </row>
    <row r="124" spans="1:4" x14ac:dyDescent="0.25">
      <c r="A124" t="s">
        <v>245</v>
      </c>
      <c r="B124" t="s">
        <v>316</v>
      </c>
      <c r="C124" t="s">
        <v>262</v>
      </c>
      <c r="D124" t="s">
        <v>263</v>
      </c>
    </row>
    <row r="125" spans="1:4" x14ac:dyDescent="0.25">
      <c r="A125" t="s">
        <v>245</v>
      </c>
      <c r="B125" t="s">
        <v>316</v>
      </c>
      <c r="C125" t="s">
        <v>264</v>
      </c>
      <c r="D125" t="s">
        <v>265</v>
      </c>
    </row>
    <row r="126" spans="1:4" x14ac:dyDescent="0.25">
      <c r="A126" t="s">
        <v>245</v>
      </c>
      <c r="B126" t="s">
        <v>321</v>
      </c>
      <c r="C126" t="s">
        <v>266</v>
      </c>
      <c r="D126" t="s">
        <v>267</v>
      </c>
    </row>
    <row r="127" spans="1:4" x14ac:dyDescent="0.25">
      <c r="A127" t="s">
        <v>268</v>
      </c>
      <c r="B127" t="s">
        <v>311</v>
      </c>
      <c r="C127" t="s">
        <v>269</v>
      </c>
      <c r="D127" t="s">
        <v>270</v>
      </c>
    </row>
    <row r="128" spans="1:4" x14ac:dyDescent="0.25">
      <c r="A128" t="s">
        <v>268</v>
      </c>
      <c r="B128" t="s">
        <v>316</v>
      </c>
      <c r="C128" t="s">
        <v>271</v>
      </c>
      <c r="D128" t="s">
        <v>272</v>
      </c>
    </row>
    <row r="129" spans="1:4" x14ac:dyDescent="0.25">
      <c r="A129" t="s">
        <v>268</v>
      </c>
      <c r="B129" t="s">
        <v>317</v>
      </c>
      <c r="C129" t="s">
        <v>273</v>
      </c>
      <c r="D129" t="s">
        <v>274</v>
      </c>
    </row>
    <row r="130" spans="1:4" x14ac:dyDescent="0.25">
      <c r="A130" t="s">
        <v>268</v>
      </c>
      <c r="B130" t="s">
        <v>317</v>
      </c>
      <c r="C130" t="s">
        <v>275</v>
      </c>
      <c r="D130" t="s">
        <v>276</v>
      </c>
    </row>
    <row r="131" spans="1:4" x14ac:dyDescent="0.25">
      <c r="A131" t="s">
        <v>268</v>
      </c>
      <c r="B131" t="s">
        <v>317</v>
      </c>
      <c r="C131" t="s">
        <v>277</v>
      </c>
      <c r="D131" t="s">
        <v>278</v>
      </c>
    </row>
    <row r="132" spans="1:4" x14ac:dyDescent="0.25">
      <c r="A132" t="s">
        <v>268</v>
      </c>
      <c r="B132" t="s">
        <v>316</v>
      </c>
      <c r="C132" t="s">
        <v>279</v>
      </c>
      <c r="D132" t="s">
        <v>280</v>
      </c>
    </row>
    <row r="133" spans="1:4" x14ac:dyDescent="0.25">
      <c r="A133" t="s">
        <v>268</v>
      </c>
      <c r="B133" t="s">
        <v>318</v>
      </c>
      <c r="C133" t="s">
        <v>281</v>
      </c>
      <c r="D133" t="s">
        <v>282</v>
      </c>
    </row>
    <row r="134" spans="1:4" x14ac:dyDescent="0.25">
      <c r="A134" t="s">
        <v>268</v>
      </c>
      <c r="B134" t="s">
        <v>321</v>
      </c>
      <c r="C134" t="s">
        <v>283</v>
      </c>
      <c r="D134" t="s">
        <v>284</v>
      </c>
    </row>
    <row r="135" spans="1:4" x14ac:dyDescent="0.25">
      <c r="A135" t="s">
        <v>268</v>
      </c>
      <c r="B135" t="s">
        <v>322</v>
      </c>
      <c r="C135" t="s">
        <v>285</v>
      </c>
      <c r="D135" t="s">
        <v>286</v>
      </c>
    </row>
    <row r="136" spans="1:4" x14ac:dyDescent="0.25">
      <c r="A136" t="s">
        <v>268</v>
      </c>
      <c r="B136" t="s">
        <v>312</v>
      </c>
      <c r="C136" t="s">
        <v>287</v>
      </c>
      <c r="D136" t="s">
        <v>288</v>
      </c>
    </row>
    <row r="137" spans="1:4" x14ac:dyDescent="0.25">
      <c r="A137" t="s">
        <v>268</v>
      </c>
      <c r="B137" t="s">
        <v>318</v>
      </c>
      <c r="C137" t="s">
        <v>289</v>
      </c>
      <c r="D137" t="s">
        <v>290</v>
      </c>
    </row>
    <row r="138" spans="1:4" x14ac:dyDescent="0.25">
      <c r="A138" t="s">
        <v>268</v>
      </c>
      <c r="B138" t="s">
        <v>317</v>
      </c>
      <c r="C138" t="s">
        <v>291</v>
      </c>
      <c r="D138" t="s">
        <v>292</v>
      </c>
    </row>
  </sheetData>
  <dataValidations count="2">
    <dataValidation type="list" allowBlank="1" sqref="E2 E3 E4 E5 E6 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xr:uid="{00000000-0002-0000-0000-000000000000}">
      <formula1>"Y,N"</formula1>
    </dataValidation>
    <dataValidation type="list" allowBlank="1" sqref="F2 F3 F4 F5 F6 F7 F8 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F86 F87 F88 F89 F90 F91 F92 F93 F94 F95 F96 F97 F98 F99 F100 F101 F102 F103 F104 F105 F106 F107 F108 F109 F110 F111 F112 F113 F114 F115 F116 F117 F118 F119 F120 F121 F122 F123 F124 F125 F126 F127 F128 F129 F130 F131 F132 F133 F134 F135 F136 F137 F138" xr:uid="{00000000-0002-0000-0000-000001000000}">
      <formula1>"0 - Nonexistent / N/A,1 - Initial / Ad Hoc,2 - Defined,3 - Implemented / Repeatable,4 - Managed / Measured,5 - Optimized"</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K33"/>
  <sheetViews>
    <sheetView topLeftCell="A3" workbookViewId="0">
      <selection activeCell="O6" sqref="O6"/>
    </sheetView>
  </sheetViews>
  <sheetFormatPr defaultRowHeight="15" x14ac:dyDescent="0.25"/>
  <cols>
    <col min="1" max="1" width="3" customWidth="1"/>
    <col min="2" max="2" width="30.42578125" customWidth="1"/>
    <col min="3" max="3" width="17" customWidth="1"/>
    <col min="4" max="4" width="34" customWidth="1"/>
    <col min="5" max="5" width="17" customWidth="1"/>
    <col min="6" max="6" width="2.28515625" customWidth="1"/>
    <col min="7" max="7" width="19.140625" customWidth="1"/>
    <col min="8" max="8" width="11" customWidth="1"/>
    <col min="9" max="9" width="2" customWidth="1"/>
    <col min="10" max="10" width="4.28515625" customWidth="1"/>
    <col min="11" max="11" width="23" bestFit="1" customWidth="1"/>
    <col min="12" max="12" width="3" customWidth="1"/>
  </cols>
  <sheetData>
    <row r="1" spans="2:11" ht="16.149999999999999" customHeight="1" x14ac:dyDescent="0.25"/>
    <row r="6" spans="2:11" x14ac:dyDescent="0.25">
      <c r="B6" s="5"/>
      <c r="C6" s="6"/>
    </row>
    <row r="15" spans="2:11" x14ac:dyDescent="0.25">
      <c r="B15" s="4" t="s">
        <v>0</v>
      </c>
      <c r="C15" s="4" t="s">
        <v>293</v>
      </c>
      <c r="D15" s="4" t="s">
        <v>294</v>
      </c>
      <c r="E15" s="4" t="s">
        <v>295</v>
      </c>
      <c r="G15" s="4" t="s">
        <v>296</v>
      </c>
      <c r="H15" s="7" t="str">
        <f>IFERROR(SUMIFS('Self Assessment'!$I$2:$I$138,'Self Assessment'!$E$2:$E$138,"Y")/COUNTIFS('Self Assessment'!$E$2:$E$138,"Y"),"")</f>
        <v/>
      </c>
      <c r="J15" s="15" t="s">
        <v>297</v>
      </c>
      <c r="K15" s="16"/>
    </row>
    <row r="16" spans="2:11" x14ac:dyDescent="0.25">
      <c r="B16" s="3" t="s">
        <v>9</v>
      </c>
      <c r="C16" s="7" t="str">
        <f>IFERROR(SUMIFS('Self Assessment'!$I$2:$I$138,'Self Assessment'!$A$2:$A$138,B16,'Self Assessment'!$E$2:$E$138,"Y")/COUNTIFS('Self Assessment'!$A$2:$A$138,B16,'Self Assessment'!$E$2:$E$138,"Y"),"")</f>
        <v/>
      </c>
      <c r="D16" s="3">
        <f>COUNTIFS('Self Assessment'!$A$2:$A$138,B16,'Self Assessment'!$E$2:$E$138,"Y")</f>
        <v>0</v>
      </c>
      <c r="E16" s="3">
        <f>COUNTIFS('Self Assessment'!$A$2:$A$138,B16,'Self Assessment'!$E$2:$E$138,"Y",'Self Assessment'!$G$2:$G$138,"&lt;&gt;")</f>
        <v>0</v>
      </c>
      <c r="G16" s="4" t="s">
        <v>294</v>
      </c>
      <c r="H16" s="3">
        <f>COUNTIF('Self Assessment'!$E$2:$E$138,"Y")</f>
        <v>0</v>
      </c>
      <c r="J16" s="2" t="s">
        <v>298</v>
      </c>
      <c r="K16" s="3" t="s">
        <v>299</v>
      </c>
    </row>
    <row r="17" spans="2:11" x14ac:dyDescent="0.25">
      <c r="B17" s="3" t="s">
        <v>36</v>
      </c>
      <c r="C17" s="7" t="str">
        <f>IFERROR(SUMIFS('Self Assessment'!$I$2:$I$138,'Self Assessment'!$A$2:$A$138,B17,'Self Assessment'!$E$2:$E$138,"Y")/COUNTIFS('Self Assessment'!$A$2:$A$138,B17,'Self Assessment'!$E$2:$E$138,"Y"),"")</f>
        <v/>
      </c>
      <c r="D17" s="3">
        <f>COUNTIFS('Self Assessment'!$A$2:$A$138,B17,'Self Assessment'!$E$2:$E$138,"Y")</f>
        <v>0</v>
      </c>
      <c r="E17" s="3">
        <f>COUNTIFS('Self Assessment'!$A$2:$A$138,B17,'Self Assessment'!$E$2:$E$138,"Y",'Self Assessment'!$G$2:$G$138,"&lt;&gt;")</f>
        <v>0</v>
      </c>
      <c r="G17" s="4" t="s">
        <v>295</v>
      </c>
      <c r="H17" s="3">
        <f>COUNTIFS('Self Assessment'!$E$2:$E$138,"Y",'Self Assessment'!$G$2:$G$138,"&lt;&gt;")</f>
        <v>0</v>
      </c>
      <c r="J17" s="2" t="s">
        <v>300</v>
      </c>
      <c r="K17" s="3" t="s">
        <v>301</v>
      </c>
    </row>
    <row r="18" spans="2:11" x14ac:dyDescent="0.25">
      <c r="B18" s="3" t="s">
        <v>59</v>
      </c>
      <c r="C18" s="7" t="str">
        <f>IFERROR(SUMIFS('Self Assessment'!$I$2:$I$138,'Self Assessment'!$A$2:$A$138,B18,'Self Assessment'!$E$2:$E$138,"Y")/COUNTIFS('Self Assessment'!$A$2:$A$138,B18,'Self Assessment'!$E$2:$E$138,"Y"),"")</f>
        <v/>
      </c>
      <c r="D18" s="3">
        <f>COUNTIFS('Self Assessment'!$A$2:$A$138,B18,'Self Assessment'!$E$2:$E$138,"Y")</f>
        <v>0</v>
      </c>
      <c r="E18" s="3">
        <f>COUNTIFS('Self Assessment'!$A$2:$A$138,B18,'Self Assessment'!$E$2:$E$138,"Y",'Self Assessment'!$G$2:$G$138,"&lt;&gt;")</f>
        <v>0</v>
      </c>
      <c r="G18" s="4" t="s">
        <v>302</v>
      </c>
      <c r="H18" s="8">
        <f ca="1">COUNTIFS('Self Assessment'!$E$2:$E$138,"Y",'Self Assessment'!$G$2:$G$138,"&lt;&gt;",'Self Assessment'!$H$2:$H$138,"&lt;&gt;",'Self Assessment'!$H$2:$H$138,"&lt;"&amp;TODAY())</f>
        <v>0</v>
      </c>
      <c r="J18" s="2" t="s">
        <v>303</v>
      </c>
      <c r="K18" s="3" t="s">
        <v>304</v>
      </c>
    </row>
    <row r="19" spans="2:11" x14ac:dyDescent="0.25">
      <c r="B19" s="3" t="s">
        <v>82</v>
      </c>
      <c r="C19" s="7" t="str">
        <f>IFERROR(SUMIFS('Self Assessment'!$I$2:$I$138,'Self Assessment'!$A$2:$A$138,B19,'Self Assessment'!$E$2:$E$138,"Y")/COUNTIFS('Self Assessment'!$A$2:$A$138,B19,'Self Assessment'!$E$2:$E$138,"Y"),"")</f>
        <v/>
      </c>
      <c r="D19" s="3">
        <f>COUNTIFS('Self Assessment'!$A$2:$A$138,B19,'Self Assessment'!$E$2:$E$138,"Y")</f>
        <v>0</v>
      </c>
      <c r="E19" s="3">
        <f>COUNTIFS('Self Assessment'!$A$2:$A$138,B19,'Self Assessment'!$E$2:$E$138,"Y",'Self Assessment'!$G$2:$G$138,"&lt;&gt;")</f>
        <v>0</v>
      </c>
      <c r="J19" s="2" t="s">
        <v>305</v>
      </c>
      <c r="K19" s="14" t="s">
        <v>306</v>
      </c>
    </row>
    <row r="20" spans="2:11" x14ac:dyDescent="0.25">
      <c r="B20" s="3" t="s">
        <v>109</v>
      </c>
      <c r="C20" s="7" t="str">
        <f>IFERROR(SUMIFS('Self Assessment'!$I$2:$I$138,'Self Assessment'!$A$2:$A$138,B20,'Self Assessment'!$E$2:$E$138,"Y")/COUNTIFS('Self Assessment'!$A$2:$A$138,B20,'Self Assessment'!$E$2:$E$138,"Y"),"")</f>
        <v/>
      </c>
      <c r="D20" s="3">
        <f>COUNTIFS('Self Assessment'!$A$2:$A$138,B20,'Self Assessment'!$E$2:$E$138,"Y")</f>
        <v>0</v>
      </c>
      <c r="E20" s="3">
        <f>COUNTIFS('Self Assessment'!$A$2:$A$138,B20,'Self Assessment'!$E$2:$E$138,"Y",'Self Assessment'!$G$2:$G$138,"&lt;&gt;")</f>
        <v>0</v>
      </c>
      <c r="J20" s="2" t="s">
        <v>307</v>
      </c>
      <c r="K20" s="3" t="s">
        <v>308</v>
      </c>
    </row>
    <row r="21" spans="2:11" x14ac:dyDescent="0.25">
      <c r="B21" s="3" t="s">
        <v>136</v>
      </c>
      <c r="C21" s="7" t="str">
        <f>IFERROR(SUMIFS('Self Assessment'!$I$2:$I$138,'Self Assessment'!$A$2:$A$138,B21,'Self Assessment'!$E$2:$E$138,"Y")/COUNTIFS('Self Assessment'!$A$2:$A$138,B21,'Self Assessment'!$E$2:$E$138,"Y"),"")</f>
        <v/>
      </c>
      <c r="D21" s="3">
        <f>COUNTIFS('Self Assessment'!$A$2:$A$138,B21,'Self Assessment'!$E$2:$E$138,"Y")</f>
        <v>0</v>
      </c>
      <c r="E21" s="3">
        <f>COUNTIFS('Self Assessment'!$A$2:$A$138,B21,'Self Assessment'!$E$2:$E$138,"Y",'Self Assessment'!$G$2:$G$138,"&lt;&gt;")</f>
        <v>0</v>
      </c>
      <c r="J21" s="2" t="s">
        <v>309</v>
      </c>
      <c r="K21" s="3" t="s">
        <v>310</v>
      </c>
    </row>
    <row r="22" spans="2:11" x14ac:dyDescent="0.25">
      <c r="B22" s="3" t="s">
        <v>185</v>
      </c>
      <c r="C22" s="7" t="str">
        <f>IFERROR(SUMIFS('Self Assessment'!$I$2:$I$138,'Self Assessment'!$A$2:$A$138,B22,'Self Assessment'!$E$2:$E$138,"Y")/COUNTIFS('Self Assessment'!$A$2:$A$138,B22,'Self Assessment'!$E$2:$E$138,"Y"),"")</f>
        <v/>
      </c>
      <c r="D22" s="3">
        <f>COUNTIFS('Self Assessment'!$A$2:$A$138,B22,'Self Assessment'!$E$2:$E$138,"Y")</f>
        <v>0</v>
      </c>
      <c r="E22" s="3">
        <f>COUNTIFS('Self Assessment'!$A$2:$A$138,B22,'Self Assessment'!$E$2:$E$138,"Y",'Self Assessment'!$G$2:$G$138,"&lt;&gt;")</f>
        <v>0</v>
      </c>
    </row>
    <row r="23" spans="2:11" x14ac:dyDescent="0.25">
      <c r="B23" s="3" t="s">
        <v>218</v>
      </c>
      <c r="C23" s="7" t="str">
        <f>IFERROR(SUMIFS('Self Assessment'!$I$2:$I$138,'Self Assessment'!$A$2:$A$138,B23,'Self Assessment'!$E$2:$E$138,"Y")/COUNTIFS('Self Assessment'!$A$2:$A$138,B23,'Self Assessment'!$E$2:$E$138,"Y"),"")</f>
        <v/>
      </c>
      <c r="D23" s="3">
        <f>COUNTIFS('Self Assessment'!$A$2:$A$138,B23,'Self Assessment'!$E$2:$E$138,"Y")</f>
        <v>0</v>
      </c>
      <c r="E23" s="3">
        <f>COUNTIFS('Self Assessment'!$A$2:$A$138,B23,'Self Assessment'!$E$2:$E$138,"Y",'Self Assessment'!$G$2:$G$138,"&lt;&gt;")</f>
        <v>0</v>
      </c>
    </row>
    <row r="24" spans="2:11" x14ac:dyDescent="0.25">
      <c r="B24" s="3" t="s">
        <v>245</v>
      </c>
      <c r="C24" s="7" t="str">
        <f>IFERROR(SUMIFS('Self Assessment'!$I$2:$I$138,'Self Assessment'!$A$2:$A$138,B24,'Self Assessment'!$E$2:$E$138,"Y")/COUNTIFS('Self Assessment'!$A$2:$A$138,B24,'Self Assessment'!$E$2:$E$138,"Y"),"")</f>
        <v/>
      </c>
      <c r="D24" s="3">
        <f>COUNTIFS('Self Assessment'!$A$2:$A$138,B24,'Self Assessment'!$E$2:$E$138,"Y")</f>
        <v>0</v>
      </c>
      <c r="E24" s="3">
        <f>COUNTIFS('Self Assessment'!$A$2:$A$138,B24,'Self Assessment'!$E$2:$E$138,"Y",'Self Assessment'!$G$2:$G$138,"&lt;&gt;")</f>
        <v>0</v>
      </c>
    </row>
    <row r="25" spans="2:11" x14ac:dyDescent="0.25">
      <c r="B25" s="3" t="s">
        <v>268</v>
      </c>
      <c r="C25" s="7" t="str">
        <f>IFERROR(SUMIFS('Self Assessment'!$I$2:$I$138,'Self Assessment'!$A$2:$A$138,B25,'Self Assessment'!$E$2:$E$138,"Y")/COUNTIFS('Self Assessment'!$A$2:$A$138,B25,'Self Assessment'!$E$2:$E$138,"Y"),"")</f>
        <v/>
      </c>
      <c r="D25" s="3">
        <f>COUNTIFS('Self Assessment'!$A$2:$A$138,B25,'Self Assessment'!$E$2:$E$138,"Y")</f>
        <v>0</v>
      </c>
      <c r="E25" s="3">
        <f>COUNTIFS('Self Assessment'!$A$2:$A$138,B25,'Self Assessment'!$E$2:$E$138,"Y",'Self Assessment'!$G$2:$G$138,"&lt;&gt;")</f>
        <v>0</v>
      </c>
    </row>
    <row r="27" spans="2:11" ht="19.149999999999999" customHeight="1" x14ac:dyDescent="0.25">
      <c r="B27" s="9" t="s">
        <v>323</v>
      </c>
      <c r="C27" s="9" t="s">
        <v>293</v>
      </c>
      <c r="D27" s="9" t="s">
        <v>324</v>
      </c>
      <c r="E27" s="9" t="s">
        <v>294</v>
      </c>
    </row>
    <row r="28" spans="2:11" ht="17.649999999999999" customHeight="1" x14ac:dyDescent="0.25">
      <c r="B28" s="10" t="s">
        <v>325</v>
      </c>
      <c r="C28" s="11" t="str">
        <f>IFERROR((SUMIFS('Self Assessment'!$I$2:$I$138,'Self Assessment'!$E$2:$E$138,"Y",'Self Assessment'!$B$2:$B$138,"Directive")+SUMIFS('Self Assessment'!$I$2:$I$138,'Self Assessment'!$E$2:$E$138,"Y",'Self Assessment'!$B$2:$B$138,"Directive / Corrective")+SUMIFS('Self Assessment'!$I$2:$I$138,'Self Assessment'!$E$2:$E$138,"Y",'Self Assessment'!$B$2:$B$138,"Directive / Detective")+SUMIFS('Self Assessment'!$I$2:$I$138,'Self Assessment'!$E$2:$E$138,"Y",'Self Assessment'!$B$2:$B$138,"Directive / Preventive"))/(COUNTIFS('Self Assessment'!$E$2:$E$138,"Y",'Self Assessment'!$B$2:$B$138,"Directive")+COUNTIFS('Self Assessment'!$E$2:$E$138,"Y",'Self Assessment'!$B$2:$B$138,"Directive / Corrective")+COUNTIFS('Self Assessment'!$E$2:$E$138,"Y",'Self Assessment'!$B$2:$B$138,"Directive / Detective")+COUNTIFS('Self Assessment'!$E$2:$E$138,"Y",'Self Assessment'!$B$2:$B$138,"Directive / Preventive")),"")</f>
        <v/>
      </c>
      <c r="D28" s="12" t="str">
        <f>IF(C28="","",IF(C28&lt;1,"0 to 1 - Nonexistent to Initial",IF(C28&lt;2,"1 to 2 - Initial to Defined",IF(C28&lt;3,"2 to 3 - Defined to Implemented",IF(C28&lt;4,"3 to 4 - Implemented to Managed","4 to 5 - Managed to Optimized")))))</f>
        <v/>
      </c>
      <c r="E28" s="13">
        <f>COUNTIFS('Self Assessment'!$E$2:$E$138,"Y",'Self Assessment'!$B$2:$B$138,"Directive")+COUNTIFS('Self Assessment'!$E$2:$E$138,"Y",'Self Assessment'!$B$2:$B$138,"Directive / Corrective")+COUNTIFS('Self Assessment'!$E$2:$E$138,"Y",'Self Assessment'!$B$2:$B$138,"Directive / Detective")+COUNTIFS('Self Assessment'!$E$2:$E$138,"Y",'Self Assessment'!$B$2:$B$138,"Directive / Preventive")</f>
        <v>0</v>
      </c>
    </row>
    <row r="29" spans="2:11" ht="17.649999999999999" customHeight="1" x14ac:dyDescent="0.25">
      <c r="B29" s="10" t="s">
        <v>326</v>
      </c>
      <c r="C29" s="11" t="str">
        <f>IFERROR((SUMIFS('Self Assessment'!$I$2:$I$138,'Self Assessment'!$E$2:$E$138,"Y",'Self Assessment'!$B$2:$B$138,"Corrective / Preventive")+SUMIFS('Self Assessment'!$I$2:$I$138,'Self Assessment'!$E$2:$E$138,"Y",'Self Assessment'!$B$2:$B$138,"Detective / Preventive")+SUMIFS('Self Assessment'!$I$2:$I$138,'Self Assessment'!$E$2:$E$138,"Y",'Self Assessment'!$B$2:$B$138,"Directive / Preventive")+SUMIFS('Self Assessment'!$I$2:$I$138,'Self Assessment'!$E$2:$E$138,"Y",'Self Assessment'!$B$2:$B$138,"Preventive")+SUMIFS('Self Assessment'!$I$2:$I$138,'Self Assessment'!$E$2:$E$138,"Y",'Self Assessment'!$B$2:$B$138,"Preventive / Detective"))/(COUNTIFS('Self Assessment'!$E$2:$E$138,"Y",'Self Assessment'!$B$2:$B$138,"Corrective / Preventive")+COUNTIFS('Self Assessment'!$E$2:$E$138,"Y",'Self Assessment'!$B$2:$B$138,"Detective / Preventive")+COUNTIFS('Self Assessment'!$E$2:$E$138,"Y",'Self Assessment'!$B$2:$B$138,"Directive / Preventive")+COUNTIFS('Self Assessment'!$E$2:$E$138,"Y",'Self Assessment'!$B$2:$B$138,"Preventive")+COUNTIFS('Self Assessment'!$E$2:$E$138,"Y",'Self Assessment'!$B$2:$B$138,"Preventive / Detective")),"")</f>
        <v/>
      </c>
      <c r="D29" s="12" t="str">
        <f>IF(C29="","",IF(C29&lt;1,"0 to 1 - Nonexistent to Initial",IF(C29&lt;2,"1 to 2 - Initial to Defined",IF(C29&lt;3,"2 to 3 - Defined to Implemented",IF(C29&lt;4,"3 to 4 - Implemented to Managed","4 to 5 - Managed to Optimized")))))</f>
        <v/>
      </c>
      <c r="E29" s="13">
        <f>COUNTIFS('Self Assessment'!$E$2:$E$138,"Y",'Self Assessment'!$B$2:$B$138,"Corrective / Preventive")+COUNTIFS('Self Assessment'!$E$2:$E$138,"Y",'Self Assessment'!$B$2:$B$138,"Detective / Preventive")+COUNTIFS('Self Assessment'!$E$2:$E$138,"Y",'Self Assessment'!$B$2:$B$138,"Directive / Preventive")+COUNTIFS('Self Assessment'!$E$2:$E$138,"Y",'Self Assessment'!$B$2:$B$138,"Preventive")+COUNTIFS('Self Assessment'!$E$2:$E$138,"Y",'Self Assessment'!$B$2:$B$138,"Preventive / Detective")</f>
        <v>0</v>
      </c>
    </row>
    <row r="30" spans="2:11" ht="17.649999999999999" customHeight="1" x14ac:dyDescent="0.25">
      <c r="B30" s="10" t="s">
        <v>327</v>
      </c>
      <c r="C30" s="11" t="str">
        <f>IFERROR((SUMIFS('Self Assessment'!$I$2:$I$138,'Self Assessment'!$E$2:$E$138,"Y",'Self Assessment'!$B$2:$B$138,"Corrective / Detective")+SUMIFS('Self Assessment'!$I$2:$I$138,'Self Assessment'!$E$2:$E$138,"Y",'Self Assessment'!$B$2:$B$138,"Detective")+SUMIFS('Self Assessment'!$I$2:$I$138,'Self Assessment'!$E$2:$E$138,"Y",'Self Assessment'!$B$2:$B$138,"Detective / Corrective")+SUMIFS('Self Assessment'!$I$2:$I$138,'Self Assessment'!$E$2:$E$138,"Y",'Self Assessment'!$B$2:$B$138,"Detective / Preventive")+SUMIFS('Self Assessment'!$I$2:$I$138,'Self Assessment'!$E$2:$E$138,"Y",'Self Assessment'!$B$2:$B$138,"Directive / Detective")+SUMIFS('Self Assessment'!$I$2:$I$138,'Self Assessment'!$E$2:$E$138,"Y",'Self Assessment'!$B$2:$B$138,"Preventive / Detective"))/(COUNTIFS('Self Assessment'!$E$2:$E$138,"Y",'Self Assessment'!$B$2:$B$138,"Corrective / Detective")+COUNTIFS('Self Assessment'!$E$2:$E$138,"Y",'Self Assessment'!$B$2:$B$138,"Detective")+COUNTIFS('Self Assessment'!$E$2:$E$138,"Y",'Self Assessment'!$B$2:$B$138,"Detective / Corrective")+COUNTIFS('Self Assessment'!$E$2:$E$138,"Y",'Self Assessment'!$B$2:$B$138,"Detective / Preventive")+COUNTIFS('Self Assessment'!$E$2:$E$138,"Y",'Self Assessment'!$B$2:$B$138,"Directive / Detective")+COUNTIFS('Self Assessment'!$E$2:$E$138,"Y",'Self Assessment'!$B$2:$B$138,"Preventive / Detective")),"")</f>
        <v/>
      </c>
      <c r="D30" s="12" t="str">
        <f>IF(C30="","",IF(C30&lt;1,"0 to 1 - Nonexistent to Initial",IF(C30&lt;2,"1 to 2 - Initial to Defined",IF(C30&lt;3,"2 to 3 - Defined to Implemented",IF(C30&lt;4,"3 to 4 - Implemented to Managed","4 to 5 - Managed to Optimized")))))</f>
        <v/>
      </c>
      <c r="E30" s="13">
        <f>COUNTIFS('Self Assessment'!$E$2:$E$138,"Y",'Self Assessment'!$B$2:$B$138,"Corrective / Detective")+COUNTIFS('Self Assessment'!$E$2:$E$138,"Y",'Self Assessment'!$B$2:$B$138,"Detective")+COUNTIFS('Self Assessment'!$E$2:$E$138,"Y",'Self Assessment'!$B$2:$B$138,"Detective / Corrective")+COUNTIFS('Self Assessment'!$E$2:$E$138,"Y",'Self Assessment'!$B$2:$B$138,"Detective / Preventive")+COUNTIFS('Self Assessment'!$E$2:$E$138,"Y",'Self Assessment'!$B$2:$B$138,"Directive / Detective")+COUNTIFS('Self Assessment'!$E$2:$E$138,"Y",'Self Assessment'!$B$2:$B$138,"Preventive / Detective")</f>
        <v>0</v>
      </c>
    </row>
    <row r="31" spans="2:11" ht="17.45" customHeight="1" x14ac:dyDescent="0.25">
      <c r="B31" s="10" t="s">
        <v>328</v>
      </c>
      <c r="C31" s="11" t="str">
        <f>IFERROR((SUMIFS('Self Assessment'!$I$2:$I$138,'Self Assessment'!$E$2:$E$138,"Y",'Self Assessment'!$B$2:$B$138,"Corrective / Detective")+SUMIFS('Self Assessment'!$I$2:$I$138,'Self Assessment'!$E$2:$E$138,"Y",'Self Assessment'!$B$2:$B$138,"Corrective / Preventive")+SUMIFS('Self Assessment'!$I$2:$I$138,'Self Assessment'!$E$2:$E$138,"Y",'Self Assessment'!$B$2:$B$138,"Corrective / Responsive")+SUMIFS('Self Assessment'!$I$2:$I$138,'Self Assessment'!$E$2:$E$138,"Y",'Self Assessment'!$B$2:$B$138,"Detective / Corrective")+SUMIFS('Self Assessment'!$I$2:$I$138,'Self Assessment'!$E$2:$E$138,"Y",'Self Assessment'!$B$2:$B$138,"Directive / Corrective"))/(COUNTIFS('Self Assessment'!$E$2:$E$138,"Y",'Self Assessment'!$B$2:$B$138,"Corrective / Detective")+COUNTIFS('Self Assessment'!$E$2:$E$138,"Y",'Self Assessment'!$B$2:$B$138,"Corrective / Preventive")+COUNTIFS('Self Assessment'!$E$2:$E$138,"Y",'Self Assessment'!$B$2:$B$138,"Corrective / Responsive")+COUNTIFS('Self Assessment'!$E$2:$E$138,"Y",'Self Assessment'!$B$2:$B$138,"Detective / Corrective")+COUNTIFS('Self Assessment'!$E$2:$E$138,"Y",'Self Assessment'!$B$2:$B$138,"Directive / Corrective")),"")</f>
        <v/>
      </c>
      <c r="D31" s="12" t="str">
        <f>IF(C31="","",IF(C31&lt;1,"0 to 1 - Nonexistent to Initial",IF(C31&lt;2,"1 to 2 - Initial to Defined",IF(C31&lt;3,"2 to 3 - Defined to Implemented",IF(C31&lt;4,"3 to 4 - Implemented to Managed","4 to 5 - Managed to Optimized")))))</f>
        <v/>
      </c>
      <c r="E31" s="13">
        <f>COUNTIFS('Self Assessment'!$E$2:$E$138,"Y",'Self Assessment'!$B$2:$B$138,"Corrective / Detective")+COUNTIFS('Self Assessment'!$E$2:$E$138,"Y",'Self Assessment'!$B$2:$B$138,"Corrective / Preventive")+COUNTIFS('Self Assessment'!$E$2:$E$138,"Y",'Self Assessment'!$B$2:$B$138,"Corrective / Responsive")+COUNTIFS('Self Assessment'!$E$2:$E$138,"Y",'Self Assessment'!$B$2:$B$138,"Detective / Corrective")+COUNTIFS('Self Assessment'!$E$2:$E$138,"Y",'Self Assessment'!$B$2:$B$138,"Directive / Corrective")</f>
        <v>0</v>
      </c>
    </row>
    <row r="33" spans="2:5" ht="24" customHeight="1" x14ac:dyDescent="0.25">
      <c r="B33" s="17" t="s">
        <v>329</v>
      </c>
      <c r="C33" s="17"/>
      <c r="D33" s="17"/>
      <c r="E33" s="17"/>
    </row>
  </sheetData>
  <mergeCells count="2">
    <mergeCell ref="J15:K15"/>
    <mergeCell ref="B33:E3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10A8D-9BCE-4A6E-B2BE-0DC68EA14953}">
  <dimension ref="A1:I138"/>
  <sheetViews>
    <sheetView workbookViewId="0"/>
  </sheetViews>
  <sheetFormatPr defaultRowHeight="15" x14ac:dyDescent="0.25"/>
  <cols>
    <col min="1" max="1" width="14" customWidth="1"/>
    <col min="2" max="2" width="24" customWidth="1"/>
    <col min="3" max="3" width="14" customWidth="1"/>
    <col min="4" max="4" width="52" customWidth="1"/>
    <col min="5" max="5" width="16.85546875" customWidth="1"/>
    <col min="6" max="6" width="34" customWidth="1"/>
    <col min="7" max="7" width="58" customWidth="1"/>
    <col min="8" max="8" width="16" customWidth="1"/>
    <col min="9" max="9" width="18" hidden="1" customWidth="1"/>
  </cols>
  <sheetData>
    <row r="1" spans="1:9" x14ac:dyDescent="0.25">
      <c r="A1" s="18" t="s">
        <v>0</v>
      </c>
      <c r="B1" s="18" t="s">
        <v>1</v>
      </c>
      <c r="C1" s="18" t="s">
        <v>2</v>
      </c>
      <c r="D1" s="18" t="s">
        <v>3</v>
      </c>
      <c r="E1" s="18" t="s">
        <v>4</v>
      </c>
      <c r="F1" s="18" t="s">
        <v>5</v>
      </c>
      <c r="G1" s="18" t="s">
        <v>6</v>
      </c>
      <c r="H1" s="18" t="s">
        <v>7</v>
      </c>
      <c r="I1" s="18" t="s">
        <v>8</v>
      </c>
    </row>
    <row r="2" spans="1:9" x14ac:dyDescent="0.25">
      <c r="A2" t="s">
        <v>9</v>
      </c>
      <c r="B2" t="s">
        <v>311</v>
      </c>
      <c r="C2" t="s">
        <v>10</v>
      </c>
      <c r="D2" t="s">
        <v>11</v>
      </c>
      <c r="E2" t="s">
        <v>330</v>
      </c>
      <c r="F2">
        <v>2</v>
      </c>
      <c r="I2">
        <f>IF(F2="","",VALUE(LEFT(F2,1)))</f>
        <v>2</v>
      </c>
    </row>
    <row r="3" spans="1:9" x14ac:dyDescent="0.25">
      <c r="A3" t="s">
        <v>9</v>
      </c>
      <c r="B3" t="s">
        <v>311</v>
      </c>
      <c r="C3" t="s">
        <v>12</v>
      </c>
      <c r="D3" t="s">
        <v>13</v>
      </c>
      <c r="E3" t="s">
        <v>330</v>
      </c>
      <c r="F3">
        <v>2</v>
      </c>
      <c r="I3">
        <f>IF(F3="","",VALUE(LEFT(F3,1)))</f>
        <v>2</v>
      </c>
    </row>
    <row r="4" spans="1:9" x14ac:dyDescent="0.25">
      <c r="A4" t="s">
        <v>9</v>
      </c>
      <c r="B4" t="s">
        <v>311</v>
      </c>
      <c r="C4" t="s">
        <v>14</v>
      </c>
      <c r="D4" t="s">
        <v>15</v>
      </c>
      <c r="E4" t="s">
        <v>330</v>
      </c>
      <c r="F4">
        <v>3</v>
      </c>
      <c r="I4">
        <f>IF(F4="","",VALUE(LEFT(F4,1)))</f>
        <v>3</v>
      </c>
    </row>
    <row r="5" spans="1:9" x14ac:dyDescent="0.25">
      <c r="A5" t="s">
        <v>9</v>
      </c>
      <c r="B5" t="s">
        <v>311</v>
      </c>
      <c r="C5" t="s">
        <v>16</v>
      </c>
      <c r="D5" t="s">
        <v>17</v>
      </c>
      <c r="E5" t="s">
        <v>330</v>
      </c>
      <c r="F5">
        <v>3</v>
      </c>
      <c r="I5">
        <f>IF(F5="","",VALUE(LEFT(F5,1)))</f>
        <v>3</v>
      </c>
    </row>
    <row r="6" spans="1:9" x14ac:dyDescent="0.25">
      <c r="A6" t="s">
        <v>9</v>
      </c>
      <c r="B6" t="s">
        <v>311</v>
      </c>
      <c r="C6" t="s">
        <v>18</v>
      </c>
      <c r="D6" t="s">
        <v>19</v>
      </c>
      <c r="E6" t="s">
        <v>330</v>
      </c>
      <c r="F6">
        <v>2</v>
      </c>
      <c r="I6">
        <f>IF(F6="","",VALUE(LEFT(F6,1)))</f>
        <v>2</v>
      </c>
    </row>
    <row r="7" spans="1:9" x14ac:dyDescent="0.25">
      <c r="A7" t="s">
        <v>9</v>
      </c>
      <c r="B7" t="s">
        <v>311</v>
      </c>
      <c r="C7" t="s">
        <v>20</v>
      </c>
      <c r="D7" t="s">
        <v>21</v>
      </c>
      <c r="E7" t="s">
        <v>330</v>
      </c>
      <c r="F7">
        <v>2</v>
      </c>
      <c r="I7">
        <f>IF(F7="","",VALUE(LEFT(F7,1)))</f>
        <v>2</v>
      </c>
    </row>
    <row r="8" spans="1:9" x14ac:dyDescent="0.25">
      <c r="A8" t="s">
        <v>9</v>
      </c>
      <c r="B8" t="s">
        <v>311</v>
      </c>
      <c r="C8" t="s">
        <v>22</v>
      </c>
      <c r="D8" t="s">
        <v>23</v>
      </c>
      <c r="E8" t="s">
        <v>330</v>
      </c>
      <c r="F8">
        <v>1</v>
      </c>
      <c r="I8">
        <f>IF(F8="","",VALUE(LEFT(F8,1)))</f>
        <v>1</v>
      </c>
    </row>
    <row r="9" spans="1:9" x14ac:dyDescent="0.25">
      <c r="A9" t="s">
        <v>9</v>
      </c>
      <c r="B9" t="s">
        <v>311</v>
      </c>
      <c r="C9" t="s">
        <v>24</v>
      </c>
      <c r="D9" t="s">
        <v>25</v>
      </c>
      <c r="E9" t="s">
        <v>330</v>
      </c>
      <c r="F9">
        <v>3</v>
      </c>
      <c r="I9">
        <f>IF(F9="","",VALUE(LEFT(F9,1)))</f>
        <v>3</v>
      </c>
    </row>
    <row r="10" spans="1:9" x14ac:dyDescent="0.25">
      <c r="A10" t="s">
        <v>9</v>
      </c>
      <c r="B10" t="s">
        <v>311</v>
      </c>
      <c r="C10" t="s">
        <v>26</v>
      </c>
      <c r="D10" t="s">
        <v>27</v>
      </c>
      <c r="E10" t="s">
        <v>330</v>
      </c>
      <c r="F10">
        <v>2</v>
      </c>
      <c r="I10">
        <f>IF(F10="","",VALUE(LEFT(F10,1)))</f>
        <v>2</v>
      </c>
    </row>
    <row r="11" spans="1:9" x14ac:dyDescent="0.25">
      <c r="A11" t="s">
        <v>9</v>
      </c>
      <c r="B11" t="s">
        <v>311</v>
      </c>
      <c r="C11" t="s">
        <v>28</v>
      </c>
      <c r="D11" t="s">
        <v>29</v>
      </c>
      <c r="E11" t="s">
        <v>330</v>
      </c>
      <c r="F11">
        <v>3</v>
      </c>
      <c r="I11">
        <f>IF(F11="","",VALUE(LEFT(F11,1)))</f>
        <v>3</v>
      </c>
    </row>
    <row r="12" spans="1:9" x14ac:dyDescent="0.25">
      <c r="A12" t="s">
        <v>9</v>
      </c>
      <c r="B12" t="s">
        <v>311</v>
      </c>
      <c r="C12" t="s">
        <v>30</v>
      </c>
      <c r="D12" t="s">
        <v>31</v>
      </c>
      <c r="E12" t="s">
        <v>330</v>
      </c>
      <c r="F12">
        <v>2</v>
      </c>
      <c r="I12">
        <f>IF(F12="","",VALUE(LEFT(F12,1)))</f>
        <v>2</v>
      </c>
    </row>
    <row r="13" spans="1:9" x14ac:dyDescent="0.25">
      <c r="A13" t="s">
        <v>9</v>
      </c>
      <c r="B13" t="s">
        <v>311</v>
      </c>
      <c r="C13" t="s">
        <v>32</v>
      </c>
      <c r="D13" t="s">
        <v>33</v>
      </c>
      <c r="E13" t="s">
        <v>330</v>
      </c>
      <c r="F13">
        <v>3</v>
      </c>
      <c r="I13">
        <f>IF(F13="","",VALUE(LEFT(F13,1)))</f>
        <v>3</v>
      </c>
    </row>
    <row r="14" spans="1:9" x14ac:dyDescent="0.25">
      <c r="A14" t="s">
        <v>9</v>
      </c>
      <c r="B14" t="s">
        <v>311</v>
      </c>
      <c r="C14" t="s">
        <v>34</v>
      </c>
      <c r="D14" t="s">
        <v>35</v>
      </c>
      <c r="E14" t="s">
        <v>330</v>
      </c>
      <c r="F14">
        <v>3</v>
      </c>
      <c r="I14">
        <f>IF(F14="","",VALUE(LEFT(F14,1)))</f>
        <v>3</v>
      </c>
    </row>
    <row r="15" spans="1:9" x14ac:dyDescent="0.25">
      <c r="A15" t="s">
        <v>36</v>
      </c>
      <c r="B15" t="s">
        <v>311</v>
      </c>
      <c r="C15" t="s">
        <v>37</v>
      </c>
      <c r="D15" t="s">
        <v>38</v>
      </c>
      <c r="E15" t="s">
        <v>330</v>
      </c>
      <c r="F15">
        <v>2</v>
      </c>
      <c r="I15">
        <f>IF(F15="","",VALUE(LEFT(F15,1)))</f>
        <v>2</v>
      </c>
    </row>
    <row r="16" spans="1:9" x14ac:dyDescent="0.25">
      <c r="A16" t="s">
        <v>36</v>
      </c>
      <c r="B16" t="s">
        <v>311</v>
      </c>
      <c r="C16" t="s">
        <v>39</v>
      </c>
      <c r="D16" t="s">
        <v>40</v>
      </c>
      <c r="E16" t="s">
        <v>330</v>
      </c>
      <c r="F16">
        <v>2</v>
      </c>
      <c r="I16">
        <f>IF(F16="","",VALUE(LEFT(F16,1)))</f>
        <v>2</v>
      </c>
    </row>
    <row r="17" spans="1:9" x14ac:dyDescent="0.25">
      <c r="A17" t="s">
        <v>36</v>
      </c>
      <c r="B17" t="s">
        <v>311</v>
      </c>
      <c r="C17" t="s">
        <v>41</v>
      </c>
      <c r="D17" t="s">
        <v>42</v>
      </c>
      <c r="E17" t="s">
        <v>330</v>
      </c>
      <c r="F17">
        <v>2</v>
      </c>
      <c r="I17">
        <f>IF(F17="","",VALUE(LEFT(F17,1)))</f>
        <v>2</v>
      </c>
    </row>
    <row r="18" spans="1:9" x14ac:dyDescent="0.25">
      <c r="A18" t="s">
        <v>36</v>
      </c>
      <c r="B18" t="s">
        <v>311</v>
      </c>
      <c r="C18" t="s">
        <v>43</v>
      </c>
      <c r="D18" t="s">
        <v>44</v>
      </c>
      <c r="E18" t="s">
        <v>330</v>
      </c>
      <c r="F18">
        <v>3</v>
      </c>
      <c r="I18">
        <f>IF(F18="","",VALUE(LEFT(F18,1)))</f>
        <v>3</v>
      </c>
    </row>
    <row r="19" spans="1:9" x14ac:dyDescent="0.25">
      <c r="A19" t="s">
        <v>36</v>
      </c>
      <c r="B19" t="s">
        <v>311</v>
      </c>
      <c r="C19" t="s">
        <v>45</v>
      </c>
      <c r="D19" t="s">
        <v>46</v>
      </c>
      <c r="E19" t="s">
        <v>330</v>
      </c>
      <c r="F19">
        <v>2</v>
      </c>
      <c r="I19">
        <f>IF(F19="","",VALUE(LEFT(F19,1)))</f>
        <v>2</v>
      </c>
    </row>
    <row r="20" spans="1:9" x14ac:dyDescent="0.25">
      <c r="A20" t="s">
        <v>36</v>
      </c>
      <c r="B20" t="s">
        <v>311</v>
      </c>
      <c r="C20" t="s">
        <v>47</v>
      </c>
      <c r="D20" t="s">
        <v>48</v>
      </c>
      <c r="E20" t="s">
        <v>330</v>
      </c>
      <c r="F20">
        <v>2</v>
      </c>
      <c r="I20">
        <f>IF(F20="","",VALUE(LEFT(F20,1)))</f>
        <v>2</v>
      </c>
    </row>
    <row r="21" spans="1:9" x14ac:dyDescent="0.25">
      <c r="A21" t="s">
        <v>36</v>
      </c>
      <c r="B21" t="s">
        <v>311</v>
      </c>
      <c r="C21" t="s">
        <v>49</v>
      </c>
      <c r="D21" t="s">
        <v>50</v>
      </c>
      <c r="E21" t="s">
        <v>330</v>
      </c>
      <c r="F21">
        <v>3</v>
      </c>
      <c r="I21">
        <f>IF(F21="","",VALUE(LEFT(F21,1)))</f>
        <v>3</v>
      </c>
    </row>
    <row r="22" spans="1:9" x14ac:dyDescent="0.25">
      <c r="A22" t="s">
        <v>36</v>
      </c>
      <c r="B22" t="s">
        <v>312</v>
      </c>
      <c r="C22" t="s">
        <v>51</v>
      </c>
      <c r="D22" t="s">
        <v>52</v>
      </c>
      <c r="E22" t="s">
        <v>330</v>
      </c>
      <c r="F22">
        <v>2</v>
      </c>
      <c r="I22">
        <f>IF(F22="","",VALUE(LEFT(F22,1)))</f>
        <v>2</v>
      </c>
    </row>
    <row r="23" spans="1:9" x14ac:dyDescent="0.25">
      <c r="A23" t="s">
        <v>36</v>
      </c>
      <c r="B23" t="s">
        <v>311</v>
      </c>
      <c r="C23" t="s">
        <v>53</v>
      </c>
      <c r="D23" t="s">
        <v>54</v>
      </c>
      <c r="E23" t="s">
        <v>330</v>
      </c>
      <c r="F23">
        <v>2</v>
      </c>
      <c r="I23">
        <f>IF(F23="","",VALUE(LEFT(F23,1)))</f>
        <v>2</v>
      </c>
    </row>
    <row r="24" spans="1:9" x14ac:dyDescent="0.25">
      <c r="A24" t="s">
        <v>36</v>
      </c>
      <c r="B24" t="s">
        <v>311</v>
      </c>
      <c r="C24" t="s">
        <v>55</v>
      </c>
      <c r="D24" t="s">
        <v>56</v>
      </c>
      <c r="E24" t="s">
        <v>331</v>
      </c>
      <c r="I24" t="str">
        <f>IF(F24="","",VALUE(LEFT(F24,1)))</f>
        <v/>
      </c>
    </row>
    <row r="25" spans="1:9" x14ac:dyDescent="0.25">
      <c r="A25" t="s">
        <v>36</v>
      </c>
      <c r="B25" t="s">
        <v>311</v>
      </c>
      <c r="C25" t="s">
        <v>57</v>
      </c>
      <c r="D25" t="s">
        <v>58</v>
      </c>
      <c r="E25" t="s">
        <v>330</v>
      </c>
      <c r="F25">
        <v>3</v>
      </c>
      <c r="I25">
        <f>IF(F25="","",VALUE(LEFT(F25,1)))</f>
        <v>3</v>
      </c>
    </row>
    <row r="26" spans="1:9" x14ac:dyDescent="0.25">
      <c r="A26" t="s">
        <v>59</v>
      </c>
      <c r="B26" t="s">
        <v>311</v>
      </c>
      <c r="C26" t="s">
        <v>60</v>
      </c>
      <c r="D26" t="s">
        <v>61</v>
      </c>
      <c r="E26" t="s">
        <v>330</v>
      </c>
      <c r="F26">
        <v>2</v>
      </c>
      <c r="I26">
        <f>IF(F26="","",VALUE(LEFT(F26,1)))</f>
        <v>2</v>
      </c>
    </row>
    <row r="27" spans="1:9" x14ac:dyDescent="0.25">
      <c r="A27" t="s">
        <v>59</v>
      </c>
      <c r="B27" t="s">
        <v>311</v>
      </c>
      <c r="C27" t="s">
        <v>62</v>
      </c>
      <c r="D27" t="s">
        <v>63</v>
      </c>
      <c r="E27" t="s">
        <v>330</v>
      </c>
      <c r="F27">
        <v>3</v>
      </c>
      <c r="I27">
        <f>IF(F27="","",VALUE(LEFT(F27,1)))</f>
        <v>3</v>
      </c>
    </row>
    <row r="28" spans="1:9" x14ac:dyDescent="0.25">
      <c r="A28" t="s">
        <v>59</v>
      </c>
      <c r="B28" t="s">
        <v>312</v>
      </c>
      <c r="C28" t="s">
        <v>64</v>
      </c>
      <c r="D28" t="s">
        <v>65</v>
      </c>
      <c r="E28" t="s">
        <v>330</v>
      </c>
      <c r="F28">
        <v>2</v>
      </c>
      <c r="I28">
        <f>IF(F28="","",VALUE(LEFT(F28,1)))</f>
        <v>2</v>
      </c>
    </row>
    <row r="29" spans="1:9" x14ac:dyDescent="0.25">
      <c r="A29" t="s">
        <v>59</v>
      </c>
      <c r="B29" t="s">
        <v>311</v>
      </c>
      <c r="C29" t="s">
        <v>66</v>
      </c>
      <c r="D29" t="s">
        <v>67</v>
      </c>
      <c r="E29" t="s">
        <v>330</v>
      </c>
      <c r="F29">
        <v>3</v>
      </c>
      <c r="I29">
        <f>IF(F29="","",VALUE(LEFT(F29,1)))</f>
        <v>3</v>
      </c>
    </row>
    <row r="30" spans="1:9" x14ac:dyDescent="0.25">
      <c r="A30" t="s">
        <v>59</v>
      </c>
      <c r="B30" t="s">
        <v>313</v>
      </c>
      <c r="C30" t="s">
        <v>68</v>
      </c>
      <c r="D30" t="s">
        <v>69</v>
      </c>
      <c r="E30" t="s">
        <v>331</v>
      </c>
      <c r="I30" t="str">
        <f>IF(F30="","",VALUE(LEFT(F30,1)))</f>
        <v/>
      </c>
    </row>
    <row r="31" spans="1:9" x14ac:dyDescent="0.25">
      <c r="A31" t="s">
        <v>59</v>
      </c>
      <c r="B31" t="s">
        <v>314</v>
      </c>
      <c r="C31" t="s">
        <v>70</v>
      </c>
      <c r="D31" t="s">
        <v>71</v>
      </c>
      <c r="E31" t="s">
        <v>330</v>
      </c>
      <c r="F31">
        <v>3</v>
      </c>
      <c r="I31">
        <f>IF(F31="","",VALUE(LEFT(F31,1)))</f>
        <v>3</v>
      </c>
    </row>
    <row r="32" spans="1:9" x14ac:dyDescent="0.25">
      <c r="A32" t="s">
        <v>59</v>
      </c>
      <c r="B32" t="s">
        <v>314</v>
      </c>
      <c r="C32" t="s">
        <v>72</v>
      </c>
      <c r="D32" t="s">
        <v>73</v>
      </c>
      <c r="E32" t="s">
        <v>330</v>
      </c>
      <c r="F32">
        <v>2</v>
      </c>
      <c r="I32">
        <f>IF(F32="","",VALUE(LEFT(F32,1)))</f>
        <v>2</v>
      </c>
    </row>
    <row r="33" spans="1:9" x14ac:dyDescent="0.25">
      <c r="A33" t="s">
        <v>59</v>
      </c>
      <c r="B33" t="s">
        <v>315</v>
      </c>
      <c r="C33" t="s">
        <v>74</v>
      </c>
      <c r="D33" t="s">
        <v>75</v>
      </c>
      <c r="E33" t="s">
        <v>330</v>
      </c>
      <c r="F33">
        <v>3</v>
      </c>
      <c r="I33">
        <f>IF(F33="","",VALUE(LEFT(F33,1)))</f>
        <v>3</v>
      </c>
    </row>
    <row r="34" spans="1:9" x14ac:dyDescent="0.25">
      <c r="A34" t="s">
        <v>59</v>
      </c>
      <c r="B34" t="s">
        <v>315</v>
      </c>
      <c r="C34" t="s">
        <v>76</v>
      </c>
      <c r="D34" t="s">
        <v>77</v>
      </c>
      <c r="E34" t="s">
        <v>330</v>
      </c>
      <c r="F34">
        <v>1</v>
      </c>
      <c r="I34">
        <f>IF(F34="","",VALUE(LEFT(F34,1)))</f>
        <v>1</v>
      </c>
    </row>
    <row r="35" spans="1:9" x14ac:dyDescent="0.25">
      <c r="A35" t="s">
        <v>59</v>
      </c>
      <c r="B35" t="s">
        <v>311</v>
      </c>
      <c r="C35" t="s">
        <v>78</v>
      </c>
      <c r="D35" t="s">
        <v>79</v>
      </c>
      <c r="E35" t="s">
        <v>330</v>
      </c>
      <c r="F35">
        <v>3</v>
      </c>
      <c r="I35">
        <f>IF(F35="","",VALUE(LEFT(F35,1)))</f>
        <v>3</v>
      </c>
    </row>
    <row r="36" spans="1:9" x14ac:dyDescent="0.25">
      <c r="A36" t="s">
        <v>59</v>
      </c>
      <c r="B36" t="s">
        <v>316</v>
      </c>
      <c r="C36" t="s">
        <v>80</v>
      </c>
      <c r="D36" t="s">
        <v>81</v>
      </c>
      <c r="E36" t="s">
        <v>330</v>
      </c>
      <c r="F36">
        <v>2</v>
      </c>
      <c r="I36">
        <f>IF(F36="","",VALUE(LEFT(F36,1)))</f>
        <v>2</v>
      </c>
    </row>
    <row r="37" spans="1:9" x14ac:dyDescent="0.25">
      <c r="A37" t="s">
        <v>82</v>
      </c>
      <c r="B37" t="s">
        <v>311</v>
      </c>
      <c r="C37" t="s">
        <v>83</v>
      </c>
      <c r="D37" t="s">
        <v>84</v>
      </c>
      <c r="E37" t="s">
        <v>330</v>
      </c>
      <c r="F37">
        <v>3</v>
      </c>
      <c r="I37">
        <f>IF(F37="","",VALUE(LEFT(F37,1)))</f>
        <v>3</v>
      </c>
    </row>
    <row r="38" spans="1:9" x14ac:dyDescent="0.25">
      <c r="A38" t="s">
        <v>82</v>
      </c>
      <c r="B38" t="s">
        <v>311</v>
      </c>
      <c r="C38" t="s">
        <v>85</v>
      </c>
      <c r="D38" t="s">
        <v>86</v>
      </c>
      <c r="E38" t="s">
        <v>330</v>
      </c>
      <c r="F38">
        <v>3</v>
      </c>
      <c r="I38">
        <f>IF(F38="","",VALUE(LEFT(F38,1)))</f>
        <v>3</v>
      </c>
    </row>
    <row r="39" spans="1:9" x14ac:dyDescent="0.25">
      <c r="A39" t="s">
        <v>82</v>
      </c>
      <c r="B39" t="s">
        <v>311</v>
      </c>
      <c r="C39" t="s">
        <v>87</v>
      </c>
      <c r="D39" t="s">
        <v>88</v>
      </c>
      <c r="E39" t="s">
        <v>330</v>
      </c>
      <c r="F39">
        <v>2</v>
      </c>
      <c r="I39">
        <f>IF(F39="","",VALUE(LEFT(F39,1)))</f>
        <v>2</v>
      </c>
    </row>
    <row r="40" spans="1:9" x14ac:dyDescent="0.25">
      <c r="A40" t="s">
        <v>82</v>
      </c>
      <c r="B40" t="s">
        <v>311</v>
      </c>
      <c r="C40" t="s">
        <v>89</v>
      </c>
      <c r="D40" t="s">
        <v>90</v>
      </c>
      <c r="E40" t="s">
        <v>330</v>
      </c>
      <c r="F40">
        <v>3</v>
      </c>
      <c r="I40">
        <f>IF(F40="","",VALUE(LEFT(F40,1)))</f>
        <v>3</v>
      </c>
    </row>
    <row r="41" spans="1:9" x14ac:dyDescent="0.25">
      <c r="A41" t="s">
        <v>82</v>
      </c>
      <c r="B41" t="s">
        <v>312</v>
      </c>
      <c r="C41" t="s">
        <v>91</v>
      </c>
      <c r="D41" t="s">
        <v>92</v>
      </c>
      <c r="E41" t="s">
        <v>330</v>
      </c>
      <c r="F41">
        <v>3</v>
      </c>
      <c r="I41">
        <f>IF(F41="","",VALUE(LEFT(F41,1)))</f>
        <v>3</v>
      </c>
    </row>
    <row r="42" spans="1:9" x14ac:dyDescent="0.25">
      <c r="A42" t="s">
        <v>82</v>
      </c>
      <c r="B42" t="s">
        <v>315</v>
      </c>
      <c r="C42" t="s">
        <v>93</v>
      </c>
      <c r="D42" t="s">
        <v>94</v>
      </c>
      <c r="E42" t="s">
        <v>330</v>
      </c>
      <c r="F42">
        <v>2</v>
      </c>
      <c r="I42">
        <f>IF(F42="","",VALUE(LEFT(F42,1)))</f>
        <v>2</v>
      </c>
    </row>
    <row r="43" spans="1:9" x14ac:dyDescent="0.25">
      <c r="A43" t="s">
        <v>82</v>
      </c>
      <c r="B43" t="s">
        <v>311</v>
      </c>
      <c r="C43" t="s">
        <v>95</v>
      </c>
      <c r="D43" t="s">
        <v>96</v>
      </c>
      <c r="E43" t="s">
        <v>330</v>
      </c>
      <c r="F43">
        <v>3</v>
      </c>
      <c r="I43">
        <f>IF(F43="","",VALUE(LEFT(F43,1)))</f>
        <v>3</v>
      </c>
    </row>
    <row r="44" spans="1:9" x14ac:dyDescent="0.25">
      <c r="A44" t="s">
        <v>82</v>
      </c>
      <c r="B44" t="s">
        <v>311</v>
      </c>
      <c r="C44" t="s">
        <v>97</v>
      </c>
      <c r="D44" t="s">
        <v>98</v>
      </c>
      <c r="E44" t="s">
        <v>330</v>
      </c>
      <c r="F44">
        <v>3</v>
      </c>
      <c r="I44">
        <f>IF(F44="","",VALUE(LEFT(F44,1)))</f>
        <v>3</v>
      </c>
    </row>
    <row r="45" spans="1:9" x14ac:dyDescent="0.25">
      <c r="A45" t="s">
        <v>82</v>
      </c>
      <c r="B45" t="s">
        <v>311</v>
      </c>
      <c r="C45" t="s">
        <v>99</v>
      </c>
      <c r="D45" t="s">
        <v>100</v>
      </c>
      <c r="E45" t="s">
        <v>330</v>
      </c>
      <c r="F45">
        <v>2</v>
      </c>
      <c r="I45">
        <f>IF(F45="","",VALUE(LEFT(F45,1)))</f>
        <v>2</v>
      </c>
    </row>
    <row r="46" spans="1:9" x14ac:dyDescent="0.25">
      <c r="A46" t="s">
        <v>82</v>
      </c>
      <c r="B46" t="s">
        <v>314</v>
      </c>
      <c r="C46" t="s">
        <v>101</v>
      </c>
      <c r="D46" t="s">
        <v>102</v>
      </c>
      <c r="E46" t="s">
        <v>330</v>
      </c>
      <c r="F46">
        <v>4</v>
      </c>
      <c r="I46">
        <f>IF(F46="","",VALUE(LEFT(F46,1)))</f>
        <v>4</v>
      </c>
    </row>
    <row r="47" spans="1:9" x14ac:dyDescent="0.25">
      <c r="A47" t="s">
        <v>82</v>
      </c>
      <c r="B47" t="s">
        <v>317</v>
      </c>
      <c r="C47" t="s">
        <v>103</v>
      </c>
      <c r="D47" t="s">
        <v>104</v>
      </c>
      <c r="E47" t="s">
        <v>331</v>
      </c>
      <c r="I47" t="str">
        <f>IF(F47="","",VALUE(LEFT(F47,1)))</f>
        <v/>
      </c>
    </row>
    <row r="48" spans="1:9" x14ac:dyDescent="0.25">
      <c r="A48" t="s">
        <v>82</v>
      </c>
      <c r="B48" t="s">
        <v>312</v>
      </c>
      <c r="C48" t="s">
        <v>105</v>
      </c>
      <c r="D48" t="s">
        <v>106</v>
      </c>
      <c r="E48" t="s">
        <v>330</v>
      </c>
      <c r="F48">
        <v>3</v>
      </c>
      <c r="I48">
        <f>IF(F48="","",VALUE(LEFT(F48,1)))</f>
        <v>3</v>
      </c>
    </row>
    <row r="49" spans="1:9" x14ac:dyDescent="0.25">
      <c r="A49" t="s">
        <v>82</v>
      </c>
      <c r="B49" t="s">
        <v>312</v>
      </c>
      <c r="C49" t="s">
        <v>107</v>
      </c>
      <c r="D49" t="s">
        <v>108</v>
      </c>
      <c r="E49" t="s">
        <v>330</v>
      </c>
      <c r="F49">
        <v>3</v>
      </c>
      <c r="I49">
        <f>IF(F49="","",VALUE(LEFT(F49,1)))</f>
        <v>3</v>
      </c>
    </row>
    <row r="50" spans="1:9" x14ac:dyDescent="0.25">
      <c r="A50" t="s">
        <v>109</v>
      </c>
      <c r="B50" t="s">
        <v>314</v>
      </c>
      <c r="C50" t="s">
        <v>110</v>
      </c>
      <c r="D50" t="s">
        <v>111</v>
      </c>
      <c r="E50" t="s">
        <v>330</v>
      </c>
      <c r="F50">
        <v>3</v>
      </c>
      <c r="I50">
        <f>IF(F50="","",VALUE(LEFT(F50,1)))</f>
        <v>3</v>
      </c>
    </row>
    <row r="51" spans="1:9" x14ac:dyDescent="0.25">
      <c r="A51" t="s">
        <v>109</v>
      </c>
      <c r="B51" t="s">
        <v>314</v>
      </c>
      <c r="C51" t="s">
        <v>112</v>
      </c>
      <c r="D51" t="s">
        <v>113</v>
      </c>
      <c r="E51" t="s">
        <v>330</v>
      </c>
      <c r="F51">
        <v>3</v>
      </c>
      <c r="I51">
        <f>IF(F51="","",VALUE(LEFT(F51,1)))</f>
        <v>3</v>
      </c>
    </row>
    <row r="52" spans="1:9" x14ac:dyDescent="0.25">
      <c r="A52" t="s">
        <v>109</v>
      </c>
      <c r="B52" t="s">
        <v>314</v>
      </c>
      <c r="C52" t="s">
        <v>114</v>
      </c>
      <c r="D52" t="s">
        <v>115</v>
      </c>
      <c r="E52" t="s">
        <v>330</v>
      </c>
      <c r="F52">
        <v>4</v>
      </c>
      <c r="I52">
        <f>IF(F52="","",VALUE(LEFT(F52,1)))</f>
        <v>4</v>
      </c>
    </row>
    <row r="53" spans="1:9" x14ac:dyDescent="0.25">
      <c r="A53" t="s">
        <v>109</v>
      </c>
      <c r="B53" t="s">
        <v>314</v>
      </c>
      <c r="C53" t="s">
        <v>116</v>
      </c>
      <c r="D53" t="s">
        <v>117</v>
      </c>
      <c r="E53" t="s">
        <v>330</v>
      </c>
      <c r="F53">
        <v>3</v>
      </c>
      <c r="I53">
        <f>IF(F53="","",VALUE(LEFT(F53,1)))</f>
        <v>3</v>
      </c>
    </row>
    <row r="54" spans="1:9" x14ac:dyDescent="0.25">
      <c r="A54" t="s">
        <v>109</v>
      </c>
      <c r="B54" t="s">
        <v>314</v>
      </c>
      <c r="C54" t="s">
        <v>118</v>
      </c>
      <c r="D54" t="s">
        <v>119</v>
      </c>
      <c r="E54" t="s">
        <v>330</v>
      </c>
      <c r="F54">
        <v>4</v>
      </c>
      <c r="I54">
        <f>IF(F54="","",VALUE(LEFT(F54,1)))</f>
        <v>4</v>
      </c>
    </row>
    <row r="55" spans="1:9" x14ac:dyDescent="0.25">
      <c r="A55" t="s">
        <v>109</v>
      </c>
      <c r="B55" t="s">
        <v>317</v>
      </c>
      <c r="C55" t="s">
        <v>120</v>
      </c>
      <c r="D55" t="s">
        <v>121</v>
      </c>
      <c r="E55" t="s">
        <v>330</v>
      </c>
      <c r="F55">
        <v>3</v>
      </c>
      <c r="I55">
        <f>IF(F55="","",VALUE(LEFT(F55,1)))</f>
        <v>3</v>
      </c>
    </row>
    <row r="56" spans="1:9" x14ac:dyDescent="0.25">
      <c r="A56" t="s">
        <v>109</v>
      </c>
      <c r="B56" t="s">
        <v>314</v>
      </c>
      <c r="C56" t="s">
        <v>122</v>
      </c>
      <c r="D56" t="s">
        <v>123</v>
      </c>
      <c r="E56" t="s">
        <v>330</v>
      </c>
      <c r="F56">
        <v>3</v>
      </c>
      <c r="I56">
        <f>IF(F56="","",VALUE(LEFT(F56,1)))</f>
        <v>3</v>
      </c>
    </row>
    <row r="57" spans="1:9" x14ac:dyDescent="0.25">
      <c r="A57" t="s">
        <v>109</v>
      </c>
      <c r="B57" t="s">
        <v>314</v>
      </c>
      <c r="C57" t="s">
        <v>124</v>
      </c>
      <c r="D57" t="s">
        <v>125</v>
      </c>
      <c r="E57" t="s">
        <v>330</v>
      </c>
      <c r="F57">
        <v>4</v>
      </c>
      <c r="I57">
        <f>IF(F57="","",VALUE(LEFT(F57,1)))</f>
        <v>4</v>
      </c>
    </row>
    <row r="58" spans="1:9" x14ac:dyDescent="0.25">
      <c r="A58" t="s">
        <v>109</v>
      </c>
      <c r="B58" t="s">
        <v>314</v>
      </c>
      <c r="C58" t="s">
        <v>126</v>
      </c>
      <c r="D58" t="s">
        <v>127</v>
      </c>
      <c r="E58" t="s">
        <v>330</v>
      </c>
      <c r="F58">
        <v>3</v>
      </c>
      <c r="I58">
        <f>IF(F58="","",VALUE(LEFT(F58,1)))</f>
        <v>3</v>
      </c>
    </row>
    <row r="59" spans="1:9" x14ac:dyDescent="0.25">
      <c r="A59" t="s">
        <v>109</v>
      </c>
      <c r="B59" t="s">
        <v>314</v>
      </c>
      <c r="C59" t="s">
        <v>128</v>
      </c>
      <c r="D59" t="s">
        <v>129</v>
      </c>
      <c r="E59" t="s">
        <v>331</v>
      </c>
      <c r="I59" t="str">
        <f>IF(F59="","",VALUE(LEFT(F59,1)))</f>
        <v/>
      </c>
    </row>
    <row r="60" spans="1:9" x14ac:dyDescent="0.25">
      <c r="A60" t="s">
        <v>109</v>
      </c>
      <c r="B60" t="s">
        <v>314</v>
      </c>
      <c r="C60" t="s">
        <v>130</v>
      </c>
      <c r="D60" t="s">
        <v>131</v>
      </c>
      <c r="E60" t="s">
        <v>330</v>
      </c>
      <c r="F60">
        <v>4</v>
      </c>
      <c r="I60">
        <f>IF(F60="","",VALUE(LEFT(F60,1)))</f>
        <v>4</v>
      </c>
    </row>
    <row r="61" spans="1:9" x14ac:dyDescent="0.25">
      <c r="A61" t="s">
        <v>109</v>
      </c>
      <c r="B61" t="s">
        <v>314</v>
      </c>
      <c r="C61" t="s">
        <v>132</v>
      </c>
      <c r="D61" t="s">
        <v>133</v>
      </c>
      <c r="E61" t="s">
        <v>330</v>
      </c>
      <c r="F61">
        <v>3</v>
      </c>
      <c r="I61">
        <f>IF(F61="","",VALUE(LEFT(F61,1)))</f>
        <v>3</v>
      </c>
    </row>
    <row r="62" spans="1:9" x14ac:dyDescent="0.25">
      <c r="A62" t="s">
        <v>109</v>
      </c>
      <c r="B62" t="s">
        <v>312</v>
      </c>
      <c r="C62" t="s">
        <v>134</v>
      </c>
      <c r="D62" t="s">
        <v>135</v>
      </c>
      <c r="E62" t="s">
        <v>330</v>
      </c>
      <c r="F62">
        <v>4</v>
      </c>
      <c r="I62">
        <f>IF(F62="","",VALUE(LEFT(F62,1)))</f>
        <v>4</v>
      </c>
    </row>
    <row r="63" spans="1:9" x14ac:dyDescent="0.25">
      <c r="A63" t="s">
        <v>136</v>
      </c>
      <c r="B63" t="s">
        <v>314</v>
      </c>
      <c r="C63" t="s">
        <v>137</v>
      </c>
      <c r="D63" t="s">
        <v>138</v>
      </c>
      <c r="E63" t="s">
        <v>330</v>
      </c>
      <c r="F63">
        <v>5</v>
      </c>
      <c r="I63">
        <f>IF(F63="","",VALUE(LEFT(F63,1)))</f>
        <v>5</v>
      </c>
    </row>
    <row r="64" spans="1:9" x14ac:dyDescent="0.25">
      <c r="A64" t="s">
        <v>136</v>
      </c>
      <c r="B64" t="s">
        <v>314</v>
      </c>
      <c r="C64" t="s">
        <v>139</v>
      </c>
      <c r="D64" t="s">
        <v>140</v>
      </c>
      <c r="E64" t="s">
        <v>330</v>
      </c>
      <c r="F64">
        <v>4</v>
      </c>
      <c r="I64">
        <f>IF(F64="","",VALUE(LEFT(F64,1)))</f>
        <v>4</v>
      </c>
    </row>
    <row r="65" spans="1:9" x14ac:dyDescent="0.25">
      <c r="A65" t="s">
        <v>136</v>
      </c>
      <c r="B65" t="s">
        <v>314</v>
      </c>
      <c r="C65" t="s">
        <v>141</v>
      </c>
      <c r="D65" t="s">
        <v>142</v>
      </c>
      <c r="E65" t="s">
        <v>330</v>
      </c>
      <c r="F65">
        <v>3</v>
      </c>
      <c r="I65">
        <f>IF(F65="","",VALUE(LEFT(F65,1)))</f>
        <v>3</v>
      </c>
    </row>
    <row r="66" spans="1:9" x14ac:dyDescent="0.25">
      <c r="A66" t="s">
        <v>136</v>
      </c>
      <c r="B66" t="s">
        <v>313</v>
      </c>
      <c r="C66" t="s">
        <v>143</v>
      </c>
      <c r="D66" t="s">
        <v>144</v>
      </c>
      <c r="E66" t="s">
        <v>330</v>
      </c>
      <c r="F66">
        <v>3</v>
      </c>
      <c r="I66">
        <f>IF(F66="","",VALUE(LEFT(F66,1)))</f>
        <v>3</v>
      </c>
    </row>
    <row r="67" spans="1:9" x14ac:dyDescent="0.25">
      <c r="A67" t="s">
        <v>136</v>
      </c>
      <c r="B67" t="s">
        <v>314</v>
      </c>
      <c r="C67" t="s">
        <v>145</v>
      </c>
      <c r="D67" t="s">
        <v>146</v>
      </c>
      <c r="E67" t="s">
        <v>330</v>
      </c>
      <c r="F67">
        <v>4</v>
      </c>
      <c r="I67">
        <f>IF(F67="","",VALUE(LEFT(F67,1)))</f>
        <v>4</v>
      </c>
    </row>
    <row r="68" spans="1:9" x14ac:dyDescent="0.25">
      <c r="A68" t="s">
        <v>136</v>
      </c>
      <c r="B68" t="s">
        <v>314</v>
      </c>
      <c r="C68" t="s">
        <v>147</v>
      </c>
      <c r="D68" t="s">
        <v>148</v>
      </c>
      <c r="E68" t="s">
        <v>330</v>
      </c>
      <c r="F68">
        <v>4</v>
      </c>
      <c r="I68">
        <f>IF(F68="","",VALUE(LEFT(F68,1)))</f>
        <v>4</v>
      </c>
    </row>
    <row r="69" spans="1:9" x14ac:dyDescent="0.25">
      <c r="A69" t="s">
        <v>136</v>
      </c>
      <c r="B69" t="s">
        <v>314</v>
      </c>
      <c r="C69" t="s">
        <v>149</v>
      </c>
      <c r="D69" t="s">
        <v>150</v>
      </c>
      <c r="E69" t="s">
        <v>330</v>
      </c>
      <c r="F69">
        <v>3</v>
      </c>
      <c r="I69">
        <f>IF(F69="","",VALUE(LEFT(F69,1)))</f>
        <v>3</v>
      </c>
    </row>
    <row r="70" spans="1:9" x14ac:dyDescent="0.25">
      <c r="A70" t="s">
        <v>136</v>
      </c>
      <c r="B70" t="s">
        <v>314</v>
      </c>
      <c r="C70" t="s">
        <v>151</v>
      </c>
      <c r="D70" t="s">
        <v>152</v>
      </c>
      <c r="E70" t="s">
        <v>330</v>
      </c>
      <c r="F70">
        <v>4</v>
      </c>
      <c r="I70">
        <f>IF(F70="","",VALUE(LEFT(F70,1)))</f>
        <v>4</v>
      </c>
    </row>
    <row r="71" spans="1:9" x14ac:dyDescent="0.25">
      <c r="A71" t="s">
        <v>136</v>
      </c>
      <c r="B71" t="s">
        <v>313</v>
      </c>
      <c r="C71" t="s">
        <v>153</v>
      </c>
      <c r="D71" t="s">
        <v>154</v>
      </c>
      <c r="E71" t="s">
        <v>330</v>
      </c>
      <c r="F71">
        <v>3</v>
      </c>
      <c r="I71">
        <f>IF(F71="","",VALUE(LEFT(F71,1)))</f>
        <v>3</v>
      </c>
    </row>
    <row r="72" spans="1:9" x14ac:dyDescent="0.25">
      <c r="A72" t="s">
        <v>136</v>
      </c>
      <c r="B72" t="s">
        <v>314</v>
      </c>
      <c r="C72" t="s">
        <v>155</v>
      </c>
      <c r="D72" t="s">
        <v>156</v>
      </c>
      <c r="E72" t="s">
        <v>330</v>
      </c>
      <c r="F72">
        <v>3</v>
      </c>
      <c r="I72">
        <f>IF(F72="","",VALUE(LEFT(F72,1)))</f>
        <v>3</v>
      </c>
    </row>
    <row r="73" spans="1:9" x14ac:dyDescent="0.25">
      <c r="A73" t="s">
        <v>136</v>
      </c>
      <c r="B73" t="s">
        <v>314</v>
      </c>
      <c r="C73" t="s">
        <v>157</v>
      </c>
      <c r="D73" t="s">
        <v>158</v>
      </c>
      <c r="E73" t="s">
        <v>330</v>
      </c>
      <c r="F73">
        <v>3</v>
      </c>
      <c r="I73">
        <f>IF(F73="","",VALUE(LEFT(F73,1)))</f>
        <v>3</v>
      </c>
    </row>
    <row r="74" spans="1:9" x14ac:dyDescent="0.25">
      <c r="A74" t="s">
        <v>136</v>
      </c>
      <c r="B74" t="s">
        <v>318</v>
      </c>
      <c r="C74" t="s">
        <v>159</v>
      </c>
      <c r="D74" t="s">
        <v>160</v>
      </c>
      <c r="E74" t="s">
        <v>330</v>
      </c>
      <c r="F74">
        <v>4</v>
      </c>
      <c r="I74">
        <f>IF(F74="","",VALUE(LEFT(F74,1)))</f>
        <v>4</v>
      </c>
    </row>
    <row r="75" spans="1:9" x14ac:dyDescent="0.25">
      <c r="A75" t="s">
        <v>136</v>
      </c>
      <c r="B75" t="s">
        <v>314</v>
      </c>
      <c r="C75" t="s">
        <v>161</v>
      </c>
      <c r="D75" t="s">
        <v>162</v>
      </c>
      <c r="E75" t="s">
        <v>330</v>
      </c>
      <c r="F75">
        <v>3</v>
      </c>
      <c r="I75">
        <f>IF(F75="","",VALUE(LEFT(F75,1)))</f>
        <v>3</v>
      </c>
    </row>
    <row r="76" spans="1:9" x14ac:dyDescent="0.25">
      <c r="A76" t="s">
        <v>136</v>
      </c>
      <c r="B76" t="s">
        <v>312</v>
      </c>
      <c r="C76" t="s">
        <v>163</v>
      </c>
      <c r="D76" t="s">
        <v>164</v>
      </c>
      <c r="E76" t="s">
        <v>330</v>
      </c>
      <c r="F76">
        <v>3</v>
      </c>
      <c r="I76">
        <f>IF(F76="","",VALUE(LEFT(F76,1)))</f>
        <v>3</v>
      </c>
    </row>
    <row r="77" spans="1:9" x14ac:dyDescent="0.25">
      <c r="A77" t="s">
        <v>136</v>
      </c>
      <c r="B77" t="s">
        <v>314</v>
      </c>
      <c r="C77" t="s">
        <v>165</v>
      </c>
      <c r="D77" t="s">
        <v>166</v>
      </c>
      <c r="E77" t="s">
        <v>330</v>
      </c>
      <c r="F77">
        <v>4</v>
      </c>
      <c r="I77">
        <f>IF(F77="","",VALUE(LEFT(F77,1)))</f>
        <v>4</v>
      </c>
    </row>
    <row r="78" spans="1:9" x14ac:dyDescent="0.25">
      <c r="A78" t="s">
        <v>136</v>
      </c>
      <c r="B78" t="s">
        <v>314</v>
      </c>
      <c r="C78" t="s">
        <v>167</v>
      </c>
      <c r="D78" t="s">
        <v>168</v>
      </c>
      <c r="E78" t="s">
        <v>331</v>
      </c>
      <c r="I78" t="str">
        <f>IF(F78="","",VALUE(LEFT(F78,1)))</f>
        <v/>
      </c>
    </row>
    <row r="79" spans="1:9" x14ac:dyDescent="0.25">
      <c r="A79" t="s">
        <v>136</v>
      </c>
      <c r="B79" t="s">
        <v>314</v>
      </c>
      <c r="C79" t="s">
        <v>169</v>
      </c>
      <c r="D79" t="s">
        <v>170</v>
      </c>
      <c r="E79" t="s">
        <v>330</v>
      </c>
      <c r="F79">
        <v>4</v>
      </c>
      <c r="I79">
        <f>IF(F79="","",VALUE(LEFT(F79,1)))</f>
        <v>4</v>
      </c>
    </row>
    <row r="80" spans="1:9" x14ac:dyDescent="0.25">
      <c r="A80" t="s">
        <v>136</v>
      </c>
      <c r="B80" t="s">
        <v>319</v>
      </c>
      <c r="C80" t="s">
        <v>171</v>
      </c>
      <c r="D80" t="s">
        <v>172</v>
      </c>
      <c r="E80" t="s">
        <v>330</v>
      </c>
      <c r="F80">
        <v>3</v>
      </c>
      <c r="I80">
        <f>IF(F80="","",VALUE(LEFT(F80,1)))</f>
        <v>3</v>
      </c>
    </row>
    <row r="81" spans="1:9" x14ac:dyDescent="0.25">
      <c r="A81" t="s">
        <v>136</v>
      </c>
      <c r="B81" t="s">
        <v>314</v>
      </c>
      <c r="C81" t="s">
        <v>173</v>
      </c>
      <c r="D81" t="s">
        <v>174</v>
      </c>
      <c r="E81" t="s">
        <v>330</v>
      </c>
      <c r="F81">
        <v>4</v>
      </c>
      <c r="I81">
        <f>IF(F81="","",VALUE(LEFT(F81,1)))</f>
        <v>4</v>
      </c>
    </row>
    <row r="82" spans="1:9" x14ac:dyDescent="0.25">
      <c r="A82" t="s">
        <v>136</v>
      </c>
      <c r="B82" t="s">
        <v>318</v>
      </c>
      <c r="C82" t="s">
        <v>175</v>
      </c>
      <c r="D82" t="s">
        <v>176</v>
      </c>
      <c r="E82" t="s">
        <v>330</v>
      </c>
      <c r="F82">
        <v>3</v>
      </c>
      <c r="I82">
        <f>IF(F82="","",VALUE(LEFT(F82,1)))</f>
        <v>3</v>
      </c>
    </row>
    <row r="83" spans="1:9" x14ac:dyDescent="0.25">
      <c r="A83" t="s">
        <v>136</v>
      </c>
      <c r="B83" t="s">
        <v>314</v>
      </c>
      <c r="C83" t="s">
        <v>177</v>
      </c>
      <c r="D83" t="s">
        <v>178</v>
      </c>
      <c r="E83" t="s">
        <v>331</v>
      </c>
      <c r="I83" t="str">
        <f>IF(F83="","",VALUE(LEFT(F83,1)))</f>
        <v/>
      </c>
    </row>
    <row r="84" spans="1:9" x14ac:dyDescent="0.25">
      <c r="A84" t="s">
        <v>136</v>
      </c>
      <c r="B84" t="s">
        <v>314</v>
      </c>
      <c r="C84" t="s">
        <v>179</v>
      </c>
      <c r="D84" t="s">
        <v>180</v>
      </c>
      <c r="E84" t="s">
        <v>330</v>
      </c>
      <c r="F84">
        <v>3</v>
      </c>
      <c r="I84">
        <f>IF(F84="","",VALUE(LEFT(F84,1)))</f>
        <v>3</v>
      </c>
    </row>
    <row r="85" spans="1:9" x14ac:dyDescent="0.25">
      <c r="A85" t="s">
        <v>136</v>
      </c>
      <c r="B85" t="s">
        <v>312</v>
      </c>
      <c r="C85" t="s">
        <v>181</v>
      </c>
      <c r="D85" t="s">
        <v>182</v>
      </c>
      <c r="E85" t="s">
        <v>331</v>
      </c>
      <c r="I85" t="str">
        <f>IF(F85="","",VALUE(LEFT(F85,1)))</f>
        <v/>
      </c>
    </row>
    <row r="86" spans="1:9" x14ac:dyDescent="0.25">
      <c r="A86" t="s">
        <v>136</v>
      </c>
      <c r="B86" t="s">
        <v>313</v>
      </c>
      <c r="C86" t="s">
        <v>183</v>
      </c>
      <c r="D86" t="s">
        <v>184</v>
      </c>
      <c r="E86" t="s">
        <v>330</v>
      </c>
      <c r="F86">
        <v>3</v>
      </c>
      <c r="I86">
        <f>IF(F86="","",VALUE(LEFT(F86,1)))</f>
        <v>3</v>
      </c>
    </row>
    <row r="87" spans="1:9" x14ac:dyDescent="0.25">
      <c r="A87" t="s">
        <v>185</v>
      </c>
      <c r="B87" t="s">
        <v>315</v>
      </c>
      <c r="C87" t="s">
        <v>186</v>
      </c>
      <c r="D87" t="s">
        <v>187</v>
      </c>
      <c r="E87" t="s">
        <v>330</v>
      </c>
      <c r="F87">
        <v>2</v>
      </c>
      <c r="I87">
        <f>IF(F87="","",VALUE(LEFT(F87,1)))</f>
        <v>2</v>
      </c>
    </row>
    <row r="88" spans="1:9" x14ac:dyDescent="0.25">
      <c r="A88" t="s">
        <v>185</v>
      </c>
      <c r="B88" t="s">
        <v>315</v>
      </c>
      <c r="C88" t="s">
        <v>188</v>
      </c>
      <c r="D88" t="s">
        <v>189</v>
      </c>
      <c r="E88" t="s">
        <v>330</v>
      </c>
      <c r="F88">
        <v>2</v>
      </c>
      <c r="I88">
        <f>IF(F88="","",VALUE(LEFT(F88,1)))</f>
        <v>2</v>
      </c>
    </row>
    <row r="89" spans="1:9" x14ac:dyDescent="0.25">
      <c r="A89" t="s">
        <v>185</v>
      </c>
      <c r="B89" t="s">
        <v>315</v>
      </c>
      <c r="C89" t="s">
        <v>190</v>
      </c>
      <c r="D89" t="s">
        <v>191</v>
      </c>
      <c r="E89" t="s">
        <v>330</v>
      </c>
      <c r="F89">
        <v>2</v>
      </c>
      <c r="I89">
        <f>IF(F89="","",VALUE(LEFT(F89,1)))</f>
        <v>2</v>
      </c>
    </row>
    <row r="90" spans="1:9" x14ac:dyDescent="0.25">
      <c r="A90" t="s">
        <v>185</v>
      </c>
      <c r="B90" t="s">
        <v>315</v>
      </c>
      <c r="C90" t="s">
        <v>192</v>
      </c>
      <c r="D90" t="s">
        <v>193</v>
      </c>
      <c r="E90" t="s">
        <v>330</v>
      </c>
      <c r="F90">
        <v>2</v>
      </c>
      <c r="I90">
        <f>IF(F90="","",VALUE(LEFT(F90,1)))</f>
        <v>2</v>
      </c>
    </row>
    <row r="91" spans="1:9" x14ac:dyDescent="0.25">
      <c r="A91" t="s">
        <v>185</v>
      </c>
      <c r="B91" t="s">
        <v>315</v>
      </c>
      <c r="C91" t="s">
        <v>194</v>
      </c>
      <c r="D91" t="s">
        <v>195</v>
      </c>
      <c r="E91" t="s">
        <v>330</v>
      </c>
      <c r="F91">
        <v>1</v>
      </c>
      <c r="I91">
        <f>IF(F91="","",VALUE(LEFT(F91,1)))</f>
        <v>1</v>
      </c>
    </row>
    <row r="92" spans="1:9" x14ac:dyDescent="0.25">
      <c r="A92" t="s">
        <v>185</v>
      </c>
      <c r="B92" t="s">
        <v>315</v>
      </c>
      <c r="C92" t="s">
        <v>196</v>
      </c>
      <c r="D92" t="s">
        <v>197</v>
      </c>
      <c r="E92" t="s">
        <v>331</v>
      </c>
      <c r="I92" t="str">
        <f>IF(F92="","",VALUE(LEFT(F92,1)))</f>
        <v/>
      </c>
    </row>
    <row r="93" spans="1:9" x14ac:dyDescent="0.25">
      <c r="A93" t="s">
        <v>185</v>
      </c>
      <c r="B93" t="s">
        <v>315</v>
      </c>
      <c r="C93" t="s">
        <v>198</v>
      </c>
      <c r="D93" t="s">
        <v>199</v>
      </c>
      <c r="E93" t="s">
        <v>330</v>
      </c>
      <c r="F93">
        <v>2</v>
      </c>
      <c r="I93">
        <f>IF(F93="","",VALUE(LEFT(F93,1)))</f>
        <v>2</v>
      </c>
    </row>
    <row r="94" spans="1:9" x14ac:dyDescent="0.25">
      <c r="A94" t="s">
        <v>185</v>
      </c>
      <c r="B94" t="s">
        <v>315</v>
      </c>
      <c r="C94" t="s">
        <v>200</v>
      </c>
      <c r="D94" t="s">
        <v>201</v>
      </c>
      <c r="E94" t="s">
        <v>330</v>
      </c>
      <c r="F94">
        <v>2</v>
      </c>
      <c r="I94">
        <f>IF(F94="","",VALUE(LEFT(F94,1)))</f>
        <v>2</v>
      </c>
    </row>
    <row r="95" spans="1:9" x14ac:dyDescent="0.25">
      <c r="A95" t="s">
        <v>185</v>
      </c>
      <c r="B95" t="s">
        <v>315</v>
      </c>
      <c r="C95" t="s">
        <v>202</v>
      </c>
      <c r="D95" t="s">
        <v>203</v>
      </c>
      <c r="E95" t="s">
        <v>330</v>
      </c>
      <c r="F95">
        <v>2</v>
      </c>
      <c r="I95">
        <f>IF(F95="","",VALUE(LEFT(F95,1)))</f>
        <v>2</v>
      </c>
    </row>
    <row r="96" spans="1:9" x14ac:dyDescent="0.25">
      <c r="A96" t="s">
        <v>185</v>
      </c>
      <c r="B96" t="s">
        <v>315</v>
      </c>
      <c r="C96" t="s">
        <v>204</v>
      </c>
      <c r="D96" t="s">
        <v>205</v>
      </c>
      <c r="E96" t="s">
        <v>330</v>
      </c>
      <c r="F96">
        <v>0</v>
      </c>
      <c r="I96">
        <f>IF(F96="","",VALUE(LEFT(F96,1)))</f>
        <v>0</v>
      </c>
    </row>
    <row r="97" spans="1:9" x14ac:dyDescent="0.25">
      <c r="A97" t="s">
        <v>185</v>
      </c>
      <c r="B97" t="s">
        <v>315</v>
      </c>
      <c r="C97" t="s">
        <v>206</v>
      </c>
      <c r="D97" t="s">
        <v>207</v>
      </c>
      <c r="E97" t="s">
        <v>330</v>
      </c>
      <c r="F97">
        <v>2</v>
      </c>
      <c r="I97">
        <f>IF(F97="","",VALUE(LEFT(F97,1)))</f>
        <v>2</v>
      </c>
    </row>
    <row r="98" spans="1:9" x14ac:dyDescent="0.25">
      <c r="A98" t="s">
        <v>185</v>
      </c>
      <c r="B98" t="s">
        <v>315</v>
      </c>
      <c r="C98" t="s">
        <v>208</v>
      </c>
      <c r="D98" t="s">
        <v>209</v>
      </c>
      <c r="E98" t="s">
        <v>330</v>
      </c>
      <c r="F98">
        <v>2</v>
      </c>
      <c r="I98">
        <f>IF(F98="","",VALUE(LEFT(F98,1)))</f>
        <v>2</v>
      </c>
    </row>
    <row r="99" spans="1:9" x14ac:dyDescent="0.25">
      <c r="A99" t="s">
        <v>185</v>
      </c>
      <c r="B99" t="s">
        <v>315</v>
      </c>
      <c r="C99" t="s">
        <v>210</v>
      </c>
      <c r="D99" t="s">
        <v>211</v>
      </c>
      <c r="E99" t="s">
        <v>330</v>
      </c>
      <c r="F99">
        <v>1</v>
      </c>
      <c r="I99">
        <f>IF(F99="","",VALUE(LEFT(F99,1)))</f>
        <v>1</v>
      </c>
    </row>
    <row r="100" spans="1:9" x14ac:dyDescent="0.25">
      <c r="A100" t="s">
        <v>185</v>
      </c>
      <c r="B100" t="s">
        <v>315</v>
      </c>
      <c r="C100" t="s">
        <v>212</v>
      </c>
      <c r="D100" t="s">
        <v>213</v>
      </c>
      <c r="E100" t="s">
        <v>330</v>
      </c>
      <c r="F100">
        <v>2</v>
      </c>
      <c r="I100">
        <f>IF(F100="","",VALUE(LEFT(F100,1)))</f>
        <v>2</v>
      </c>
    </row>
    <row r="101" spans="1:9" x14ac:dyDescent="0.25">
      <c r="A101" t="s">
        <v>185</v>
      </c>
      <c r="B101" t="s">
        <v>315</v>
      </c>
      <c r="C101" t="s">
        <v>214</v>
      </c>
      <c r="D101" t="s">
        <v>215</v>
      </c>
      <c r="E101" t="s">
        <v>330</v>
      </c>
      <c r="F101">
        <v>2</v>
      </c>
      <c r="I101">
        <f>IF(F101="","",VALUE(LEFT(F101,1)))</f>
        <v>2</v>
      </c>
    </row>
    <row r="102" spans="1:9" x14ac:dyDescent="0.25">
      <c r="A102" t="s">
        <v>185</v>
      </c>
      <c r="B102" t="s">
        <v>315</v>
      </c>
      <c r="C102" t="s">
        <v>216</v>
      </c>
      <c r="D102" t="s">
        <v>217</v>
      </c>
      <c r="E102" t="s">
        <v>330</v>
      </c>
      <c r="F102">
        <v>1</v>
      </c>
      <c r="I102">
        <f>IF(F102="","",VALUE(LEFT(F102,1)))</f>
        <v>1</v>
      </c>
    </row>
    <row r="103" spans="1:9" x14ac:dyDescent="0.25">
      <c r="A103" t="s">
        <v>218</v>
      </c>
      <c r="B103" t="s">
        <v>316</v>
      </c>
      <c r="C103" t="s">
        <v>219</v>
      </c>
      <c r="D103" t="s">
        <v>220</v>
      </c>
      <c r="E103" t="s">
        <v>330</v>
      </c>
      <c r="F103">
        <v>3</v>
      </c>
      <c r="I103">
        <f>IF(F103="","",VALUE(LEFT(F103,1)))</f>
        <v>3</v>
      </c>
    </row>
    <row r="104" spans="1:9" x14ac:dyDescent="0.25">
      <c r="A104" t="s">
        <v>218</v>
      </c>
      <c r="B104" t="s">
        <v>320</v>
      </c>
      <c r="C104" t="s">
        <v>221</v>
      </c>
      <c r="D104" t="s">
        <v>222</v>
      </c>
      <c r="E104" t="s">
        <v>330</v>
      </c>
      <c r="F104">
        <v>3</v>
      </c>
      <c r="I104">
        <f>IF(F104="","",VALUE(LEFT(F104,1)))</f>
        <v>3</v>
      </c>
    </row>
    <row r="105" spans="1:9" x14ac:dyDescent="0.25">
      <c r="A105" t="s">
        <v>218</v>
      </c>
      <c r="B105" t="s">
        <v>316</v>
      </c>
      <c r="C105" t="s">
        <v>223</v>
      </c>
      <c r="D105" t="s">
        <v>224</v>
      </c>
      <c r="E105" t="s">
        <v>330</v>
      </c>
      <c r="F105">
        <v>3</v>
      </c>
      <c r="I105">
        <f>IF(F105="","",VALUE(LEFT(F105,1)))</f>
        <v>3</v>
      </c>
    </row>
    <row r="106" spans="1:9" x14ac:dyDescent="0.25">
      <c r="A106" t="s">
        <v>218</v>
      </c>
      <c r="B106" t="s">
        <v>316</v>
      </c>
      <c r="C106" t="s">
        <v>225</v>
      </c>
      <c r="D106" t="s">
        <v>226</v>
      </c>
      <c r="E106" t="s">
        <v>330</v>
      </c>
      <c r="F106">
        <v>3</v>
      </c>
      <c r="I106">
        <f>IF(F106="","",VALUE(LEFT(F106,1)))</f>
        <v>3</v>
      </c>
    </row>
    <row r="107" spans="1:9" x14ac:dyDescent="0.25">
      <c r="A107" t="s">
        <v>218</v>
      </c>
      <c r="B107" t="s">
        <v>316</v>
      </c>
      <c r="C107" t="s">
        <v>227</v>
      </c>
      <c r="D107" t="s">
        <v>228</v>
      </c>
      <c r="E107" t="s">
        <v>330</v>
      </c>
      <c r="F107">
        <v>2</v>
      </c>
      <c r="I107">
        <f>IF(F107="","",VALUE(LEFT(F107,1)))</f>
        <v>2</v>
      </c>
    </row>
    <row r="108" spans="1:9" x14ac:dyDescent="0.25">
      <c r="A108" t="s">
        <v>218</v>
      </c>
      <c r="B108" t="s">
        <v>316</v>
      </c>
      <c r="C108" t="s">
        <v>229</v>
      </c>
      <c r="D108" t="s">
        <v>230</v>
      </c>
      <c r="E108" t="s">
        <v>330</v>
      </c>
      <c r="F108">
        <v>3</v>
      </c>
      <c r="I108">
        <f>IF(F108="","",VALUE(LEFT(F108,1)))</f>
        <v>3</v>
      </c>
    </row>
    <row r="109" spans="1:9" x14ac:dyDescent="0.25">
      <c r="A109" t="s">
        <v>218</v>
      </c>
      <c r="B109" t="s">
        <v>316</v>
      </c>
      <c r="C109" t="s">
        <v>231</v>
      </c>
      <c r="D109" t="s">
        <v>232</v>
      </c>
      <c r="E109" t="s">
        <v>330</v>
      </c>
      <c r="F109">
        <v>3</v>
      </c>
      <c r="I109">
        <f>IF(F109="","",VALUE(LEFT(F109,1)))</f>
        <v>3</v>
      </c>
    </row>
    <row r="110" spans="1:9" x14ac:dyDescent="0.25">
      <c r="A110" t="s">
        <v>218</v>
      </c>
      <c r="B110" t="s">
        <v>316</v>
      </c>
      <c r="C110" t="s">
        <v>233</v>
      </c>
      <c r="D110" t="s">
        <v>234</v>
      </c>
      <c r="E110" t="s">
        <v>330</v>
      </c>
      <c r="F110">
        <v>2</v>
      </c>
      <c r="I110">
        <f>IF(F110="","",VALUE(LEFT(F110,1)))</f>
        <v>2</v>
      </c>
    </row>
    <row r="111" spans="1:9" x14ac:dyDescent="0.25">
      <c r="A111" t="s">
        <v>218</v>
      </c>
      <c r="B111" t="s">
        <v>316</v>
      </c>
      <c r="C111" t="s">
        <v>235</v>
      </c>
      <c r="D111" t="s">
        <v>236</v>
      </c>
      <c r="E111" t="s">
        <v>330</v>
      </c>
      <c r="F111">
        <v>3</v>
      </c>
      <c r="I111">
        <f>IF(F111="","",VALUE(LEFT(F111,1)))</f>
        <v>3</v>
      </c>
    </row>
    <row r="112" spans="1:9" x14ac:dyDescent="0.25">
      <c r="A112" t="s">
        <v>218</v>
      </c>
      <c r="B112" t="s">
        <v>321</v>
      </c>
      <c r="C112" t="s">
        <v>237</v>
      </c>
      <c r="D112" t="s">
        <v>238</v>
      </c>
      <c r="E112" t="s">
        <v>330</v>
      </c>
      <c r="F112">
        <v>3</v>
      </c>
      <c r="I112">
        <f>IF(F112="","",VALUE(LEFT(F112,1)))</f>
        <v>3</v>
      </c>
    </row>
    <row r="113" spans="1:9" x14ac:dyDescent="0.25">
      <c r="A113" t="s">
        <v>218</v>
      </c>
      <c r="B113" t="s">
        <v>318</v>
      </c>
      <c r="C113" t="s">
        <v>239</v>
      </c>
      <c r="D113" t="s">
        <v>240</v>
      </c>
      <c r="E113" t="s">
        <v>330</v>
      </c>
      <c r="F113">
        <v>2</v>
      </c>
      <c r="I113">
        <f>IF(F113="","",VALUE(LEFT(F113,1)))</f>
        <v>2</v>
      </c>
    </row>
    <row r="114" spans="1:9" x14ac:dyDescent="0.25">
      <c r="A114" t="s">
        <v>218</v>
      </c>
      <c r="B114" t="s">
        <v>316</v>
      </c>
      <c r="C114" t="s">
        <v>241</v>
      </c>
      <c r="D114" t="s">
        <v>242</v>
      </c>
      <c r="E114" t="s">
        <v>330</v>
      </c>
      <c r="F114">
        <v>3</v>
      </c>
      <c r="I114">
        <f>IF(F114="","",VALUE(LEFT(F114,1)))</f>
        <v>3</v>
      </c>
    </row>
    <row r="115" spans="1:9" x14ac:dyDescent="0.25">
      <c r="A115" t="s">
        <v>218</v>
      </c>
      <c r="B115" t="s">
        <v>316</v>
      </c>
      <c r="C115" t="s">
        <v>243</v>
      </c>
      <c r="D115" t="s">
        <v>244</v>
      </c>
      <c r="E115" t="s">
        <v>331</v>
      </c>
      <c r="I115" t="str">
        <f>IF(F115="","",VALUE(LEFT(F115,1)))</f>
        <v/>
      </c>
    </row>
    <row r="116" spans="1:9" x14ac:dyDescent="0.25">
      <c r="A116" t="s">
        <v>245</v>
      </c>
      <c r="B116" t="s">
        <v>322</v>
      </c>
      <c r="C116" t="s">
        <v>246</v>
      </c>
      <c r="D116" t="s">
        <v>247</v>
      </c>
      <c r="E116" t="s">
        <v>330</v>
      </c>
      <c r="F116">
        <v>3</v>
      </c>
      <c r="I116">
        <f>IF(F116="","",VALUE(LEFT(F116,1)))</f>
        <v>3</v>
      </c>
    </row>
    <row r="117" spans="1:9" x14ac:dyDescent="0.25">
      <c r="A117" t="s">
        <v>245</v>
      </c>
      <c r="B117" t="s">
        <v>316</v>
      </c>
      <c r="C117" t="s">
        <v>248</v>
      </c>
      <c r="D117" t="s">
        <v>249</v>
      </c>
      <c r="E117" t="s">
        <v>330</v>
      </c>
      <c r="F117">
        <v>3</v>
      </c>
      <c r="I117">
        <f>IF(F117="","",VALUE(LEFT(F117,1)))</f>
        <v>3</v>
      </c>
    </row>
    <row r="118" spans="1:9" x14ac:dyDescent="0.25">
      <c r="A118" t="s">
        <v>245</v>
      </c>
      <c r="B118" t="s">
        <v>316</v>
      </c>
      <c r="C118" t="s">
        <v>250</v>
      </c>
      <c r="D118" t="s">
        <v>251</v>
      </c>
      <c r="E118" t="s">
        <v>330</v>
      </c>
      <c r="F118">
        <v>4</v>
      </c>
      <c r="I118">
        <f>IF(F118="","",VALUE(LEFT(F118,1)))</f>
        <v>4</v>
      </c>
    </row>
    <row r="119" spans="1:9" x14ac:dyDescent="0.25">
      <c r="A119" t="s">
        <v>245</v>
      </c>
      <c r="B119" t="s">
        <v>322</v>
      </c>
      <c r="C119" t="s">
        <v>252</v>
      </c>
      <c r="D119" t="s">
        <v>253</v>
      </c>
      <c r="E119" t="s">
        <v>330</v>
      </c>
      <c r="F119">
        <v>3</v>
      </c>
      <c r="I119">
        <f>IF(F119="","",VALUE(LEFT(F119,1)))</f>
        <v>3</v>
      </c>
    </row>
    <row r="120" spans="1:9" x14ac:dyDescent="0.25">
      <c r="A120" t="s">
        <v>245</v>
      </c>
      <c r="B120" t="s">
        <v>321</v>
      </c>
      <c r="C120" t="s">
        <v>254</v>
      </c>
      <c r="D120" t="s">
        <v>255</v>
      </c>
      <c r="E120" t="s">
        <v>330</v>
      </c>
      <c r="F120">
        <v>3</v>
      </c>
      <c r="I120">
        <f>IF(F120="","",VALUE(LEFT(F120,1)))</f>
        <v>3</v>
      </c>
    </row>
    <row r="121" spans="1:9" x14ac:dyDescent="0.25">
      <c r="A121" t="s">
        <v>245</v>
      </c>
      <c r="B121" t="s">
        <v>318</v>
      </c>
      <c r="C121" t="s">
        <v>256</v>
      </c>
      <c r="D121" t="s">
        <v>257</v>
      </c>
      <c r="E121" t="s">
        <v>330</v>
      </c>
      <c r="F121">
        <v>3</v>
      </c>
      <c r="I121">
        <f>IF(F121="","",VALUE(LEFT(F121,1)))</f>
        <v>3</v>
      </c>
    </row>
    <row r="122" spans="1:9" x14ac:dyDescent="0.25">
      <c r="A122" t="s">
        <v>245</v>
      </c>
      <c r="B122" t="s">
        <v>316</v>
      </c>
      <c r="C122" t="s">
        <v>258</v>
      </c>
      <c r="D122" t="s">
        <v>259</v>
      </c>
      <c r="E122" t="s">
        <v>330</v>
      </c>
      <c r="F122">
        <v>2</v>
      </c>
      <c r="I122">
        <f>IF(F122="","",VALUE(LEFT(F122,1)))</f>
        <v>2</v>
      </c>
    </row>
    <row r="123" spans="1:9" x14ac:dyDescent="0.25">
      <c r="A123" t="s">
        <v>245</v>
      </c>
      <c r="B123" t="s">
        <v>316</v>
      </c>
      <c r="C123" t="s">
        <v>260</v>
      </c>
      <c r="D123" t="s">
        <v>261</v>
      </c>
      <c r="E123" t="s">
        <v>330</v>
      </c>
      <c r="F123">
        <v>3</v>
      </c>
      <c r="I123">
        <f>IF(F123="","",VALUE(LEFT(F123,1)))</f>
        <v>3</v>
      </c>
    </row>
    <row r="124" spans="1:9" x14ac:dyDescent="0.25">
      <c r="A124" t="s">
        <v>245</v>
      </c>
      <c r="B124" t="s">
        <v>316</v>
      </c>
      <c r="C124" t="s">
        <v>262</v>
      </c>
      <c r="D124" t="s">
        <v>263</v>
      </c>
      <c r="E124" t="s">
        <v>330</v>
      </c>
      <c r="F124">
        <v>3</v>
      </c>
      <c r="I124">
        <f>IF(F124="","",VALUE(LEFT(F124,1)))</f>
        <v>3</v>
      </c>
    </row>
    <row r="125" spans="1:9" x14ac:dyDescent="0.25">
      <c r="A125" t="s">
        <v>245</v>
      </c>
      <c r="B125" t="s">
        <v>316</v>
      </c>
      <c r="C125" t="s">
        <v>264</v>
      </c>
      <c r="D125" t="s">
        <v>265</v>
      </c>
      <c r="E125" t="s">
        <v>331</v>
      </c>
      <c r="I125" t="str">
        <f>IF(F125="","",VALUE(LEFT(F125,1)))</f>
        <v/>
      </c>
    </row>
    <row r="126" spans="1:9" x14ac:dyDescent="0.25">
      <c r="A126" t="s">
        <v>245</v>
      </c>
      <c r="B126" t="s">
        <v>321</v>
      </c>
      <c r="C126" t="s">
        <v>266</v>
      </c>
      <c r="D126" t="s">
        <v>267</v>
      </c>
      <c r="E126" t="s">
        <v>330</v>
      </c>
      <c r="F126">
        <v>3</v>
      </c>
      <c r="I126">
        <f>IF(F126="","",VALUE(LEFT(F126,1)))</f>
        <v>3</v>
      </c>
    </row>
    <row r="127" spans="1:9" x14ac:dyDescent="0.25">
      <c r="A127" t="s">
        <v>268</v>
      </c>
      <c r="B127" t="s">
        <v>311</v>
      </c>
      <c r="C127" t="s">
        <v>269</v>
      </c>
      <c r="D127" t="s">
        <v>270</v>
      </c>
      <c r="E127" t="s">
        <v>330</v>
      </c>
      <c r="F127">
        <v>2</v>
      </c>
      <c r="I127">
        <f>IF(F127="","",VALUE(LEFT(F127,1)))</f>
        <v>2</v>
      </c>
    </row>
    <row r="128" spans="1:9" x14ac:dyDescent="0.25">
      <c r="A128" t="s">
        <v>268</v>
      </c>
      <c r="B128" t="s">
        <v>316</v>
      </c>
      <c r="C128" t="s">
        <v>271</v>
      </c>
      <c r="D128" t="s">
        <v>272</v>
      </c>
      <c r="E128" t="s">
        <v>330</v>
      </c>
      <c r="F128">
        <v>3</v>
      </c>
      <c r="I128">
        <f>IF(F128="","",VALUE(LEFT(F128,1)))</f>
        <v>3</v>
      </c>
    </row>
    <row r="129" spans="1:9" x14ac:dyDescent="0.25">
      <c r="A129" t="s">
        <v>268</v>
      </c>
      <c r="B129" t="s">
        <v>317</v>
      </c>
      <c r="C129" t="s">
        <v>273</v>
      </c>
      <c r="D129" t="s">
        <v>274</v>
      </c>
      <c r="E129" t="s">
        <v>330</v>
      </c>
      <c r="F129">
        <v>3</v>
      </c>
      <c r="I129">
        <f>IF(F129="","",VALUE(LEFT(F129,1)))</f>
        <v>3</v>
      </c>
    </row>
    <row r="130" spans="1:9" x14ac:dyDescent="0.25">
      <c r="A130" t="s">
        <v>268</v>
      </c>
      <c r="B130" t="s">
        <v>317</v>
      </c>
      <c r="C130" t="s">
        <v>275</v>
      </c>
      <c r="D130" t="s">
        <v>276</v>
      </c>
      <c r="E130" t="s">
        <v>330</v>
      </c>
      <c r="F130">
        <v>2</v>
      </c>
      <c r="I130">
        <f>IF(F130="","",VALUE(LEFT(F130,1)))</f>
        <v>2</v>
      </c>
    </row>
    <row r="131" spans="1:9" x14ac:dyDescent="0.25">
      <c r="A131" t="s">
        <v>268</v>
      </c>
      <c r="B131" t="s">
        <v>317</v>
      </c>
      <c r="C131" t="s">
        <v>277</v>
      </c>
      <c r="D131" t="s">
        <v>278</v>
      </c>
      <c r="E131" t="s">
        <v>330</v>
      </c>
      <c r="F131">
        <v>2</v>
      </c>
      <c r="I131">
        <f>IF(F131="","",VALUE(LEFT(F131,1)))</f>
        <v>2</v>
      </c>
    </row>
    <row r="132" spans="1:9" x14ac:dyDescent="0.25">
      <c r="A132" t="s">
        <v>268</v>
      </c>
      <c r="B132" t="s">
        <v>316</v>
      </c>
      <c r="C132" t="s">
        <v>279</v>
      </c>
      <c r="D132" t="s">
        <v>280</v>
      </c>
      <c r="E132" t="s">
        <v>330</v>
      </c>
      <c r="F132">
        <v>3</v>
      </c>
      <c r="I132">
        <f>IF(F132="","",VALUE(LEFT(F132,1)))</f>
        <v>3</v>
      </c>
    </row>
    <row r="133" spans="1:9" x14ac:dyDescent="0.25">
      <c r="A133" t="s">
        <v>268</v>
      </c>
      <c r="B133" t="s">
        <v>318</v>
      </c>
      <c r="C133" t="s">
        <v>281</v>
      </c>
      <c r="D133" t="s">
        <v>282</v>
      </c>
      <c r="E133" t="s">
        <v>330</v>
      </c>
      <c r="F133">
        <v>2</v>
      </c>
      <c r="I133">
        <f>IF(F133="","",VALUE(LEFT(F133,1)))</f>
        <v>2</v>
      </c>
    </row>
    <row r="134" spans="1:9" x14ac:dyDescent="0.25">
      <c r="A134" t="s">
        <v>268</v>
      </c>
      <c r="B134" t="s">
        <v>321</v>
      </c>
      <c r="C134" t="s">
        <v>283</v>
      </c>
      <c r="D134" t="s">
        <v>284</v>
      </c>
      <c r="E134" t="s">
        <v>330</v>
      </c>
      <c r="F134">
        <v>3</v>
      </c>
      <c r="I134">
        <f>IF(F134="","",VALUE(LEFT(F134,1)))</f>
        <v>3</v>
      </c>
    </row>
    <row r="135" spans="1:9" x14ac:dyDescent="0.25">
      <c r="A135" t="s">
        <v>268</v>
      </c>
      <c r="B135" t="s">
        <v>322</v>
      </c>
      <c r="C135" t="s">
        <v>285</v>
      </c>
      <c r="D135" t="s">
        <v>286</v>
      </c>
      <c r="E135" t="s">
        <v>330</v>
      </c>
      <c r="F135">
        <v>2</v>
      </c>
      <c r="I135">
        <f>IF(F135="","",VALUE(LEFT(F135,1)))</f>
        <v>2</v>
      </c>
    </row>
    <row r="136" spans="1:9" x14ac:dyDescent="0.25">
      <c r="A136" t="s">
        <v>268</v>
      </c>
      <c r="B136" t="s">
        <v>312</v>
      </c>
      <c r="C136" t="s">
        <v>287</v>
      </c>
      <c r="D136" t="s">
        <v>288</v>
      </c>
      <c r="E136" t="s">
        <v>330</v>
      </c>
      <c r="F136">
        <v>3</v>
      </c>
      <c r="I136">
        <f>IF(F136="","",VALUE(LEFT(F136,1)))</f>
        <v>3</v>
      </c>
    </row>
    <row r="137" spans="1:9" x14ac:dyDescent="0.25">
      <c r="A137" t="s">
        <v>268</v>
      </c>
      <c r="B137" t="s">
        <v>318</v>
      </c>
      <c r="C137" t="s">
        <v>289</v>
      </c>
      <c r="D137" t="s">
        <v>290</v>
      </c>
      <c r="E137" t="s">
        <v>331</v>
      </c>
      <c r="I137" t="str">
        <f>IF(F137="","",VALUE(LEFT(F137,1)))</f>
        <v/>
      </c>
    </row>
    <row r="138" spans="1:9" x14ac:dyDescent="0.25">
      <c r="A138" t="s">
        <v>268</v>
      </c>
      <c r="B138" t="s">
        <v>317</v>
      </c>
      <c r="C138" t="s">
        <v>291</v>
      </c>
      <c r="D138" t="s">
        <v>292</v>
      </c>
      <c r="E138" t="s">
        <v>330</v>
      </c>
      <c r="F138">
        <v>3</v>
      </c>
      <c r="I138">
        <f>IF(F138="","",VALUE(LEFT(F138,1)))</f>
        <v>3</v>
      </c>
    </row>
  </sheetData>
  <dataValidations count="2">
    <dataValidation type="list" allowBlank="1" sqref="F2:F138" xr:uid="{00000000-0002-0000-0000-000001000000}">
      <formula1>"0 - Nonexistent / N/A,1 - Initial / Ad Hoc,2 - Defined,3 - Implemented / Repeatable,4 - Managed / Measured,5 - Optimized"</formula1>
    </dataValidation>
    <dataValidation type="list" allowBlank="1" sqref="E2:E138" xr:uid="{00000000-0002-0000-0000-000000000000}">
      <formula1>"Y,N"</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295F7-7AE3-4105-9E7B-59D7997805A9}">
  <dimension ref="B1:K33"/>
  <sheetViews>
    <sheetView workbookViewId="0">
      <selection activeCell="C24" sqref="C24"/>
    </sheetView>
  </sheetViews>
  <sheetFormatPr defaultRowHeight="15" x14ac:dyDescent="0.25"/>
  <cols>
    <col min="1" max="1" width="3" customWidth="1"/>
    <col min="2" max="2" width="30.42578125" customWidth="1"/>
    <col min="3" max="3" width="17" customWidth="1"/>
    <col min="4" max="4" width="34" customWidth="1"/>
    <col min="5" max="5" width="17" customWidth="1"/>
    <col min="6" max="6" width="2.28515625" customWidth="1"/>
    <col min="7" max="7" width="19.140625" customWidth="1"/>
    <col min="8" max="8" width="11" customWidth="1"/>
    <col min="9" max="9" width="2" customWidth="1"/>
    <col min="10" max="10" width="4.28515625" customWidth="1"/>
    <col min="11" max="11" width="23" bestFit="1" customWidth="1"/>
    <col min="12" max="12" width="3" customWidth="1"/>
  </cols>
  <sheetData>
    <row r="1" spans="2:11" ht="16.149999999999999" customHeight="1" x14ac:dyDescent="0.25"/>
    <row r="6" spans="2:11" x14ac:dyDescent="0.25">
      <c r="B6" s="5"/>
      <c r="C6" s="6"/>
    </row>
    <row r="15" spans="2:11" x14ac:dyDescent="0.25">
      <c r="B15" s="22" t="s">
        <v>0</v>
      </c>
      <c r="C15" s="22" t="s">
        <v>293</v>
      </c>
      <c r="D15" s="22" t="s">
        <v>294</v>
      </c>
      <c r="E15" s="22" t="s">
        <v>295</v>
      </c>
      <c r="G15" s="22" t="s">
        <v>296</v>
      </c>
      <c r="H15" s="19">
        <f>IFERROR(SUMIFS('EXAMPLE Self Assessment'!$I$2:$I$138,'EXAMPLE Self Assessment'!$E$2:$E$138,"Y")/COUNTIFS('EXAMPLE Self Assessment'!$E$2:$E$138,"Y"),"")</f>
        <v>2.7142857142857144</v>
      </c>
      <c r="J15" s="24" t="s">
        <v>297</v>
      </c>
      <c r="K15" s="23"/>
    </row>
    <row r="16" spans="2:11" x14ac:dyDescent="0.25">
      <c r="B16" s="14" t="s">
        <v>9</v>
      </c>
      <c r="C16" s="19">
        <f>IFERROR(SUMIFS('EXAMPLE Self Assessment'!$I$2:$I$138,'EXAMPLE Self Assessment'!$A$2:$A$138,B16,'EXAMPLE Self Assessment'!$E$2:$E$138,"Y")/COUNTIFS('EXAMPLE Self Assessment'!$A$2:$A$138,B16,'EXAMPLE Self Assessment'!$E$2:$E$138,"Y"),"")</f>
        <v>2.3846153846153846</v>
      </c>
      <c r="D16" s="14">
        <f>COUNTIFS('EXAMPLE Self Assessment'!$A$2:$A$138,B16,'EXAMPLE Self Assessment'!$E$2:$E$138,"Y")</f>
        <v>13</v>
      </c>
      <c r="E16" s="14">
        <f>COUNTIFS('EXAMPLE Self Assessment'!$A$2:$A$138,B16,'EXAMPLE Self Assessment'!$E$2:$E$138,"Y",'EXAMPLE Self Assessment'!$G$2:$G$138,"&lt;&gt;")</f>
        <v>0</v>
      </c>
      <c r="G16" s="22" t="s">
        <v>294</v>
      </c>
      <c r="H16" s="14">
        <f>COUNTIF('EXAMPLE Self Assessment'!$E$2:$E$138,"Y")</f>
        <v>126</v>
      </c>
      <c r="J16" s="20" t="s">
        <v>298</v>
      </c>
      <c r="K16" s="14" t="s">
        <v>299</v>
      </c>
    </row>
    <row r="17" spans="2:11" x14ac:dyDescent="0.25">
      <c r="B17" s="14" t="s">
        <v>36</v>
      </c>
      <c r="C17" s="19">
        <f>IFERROR(SUMIFS('EXAMPLE Self Assessment'!$I$2:$I$138,'EXAMPLE Self Assessment'!$A$2:$A$138,B17,'EXAMPLE Self Assessment'!$E$2:$E$138,"Y")/COUNTIFS('EXAMPLE Self Assessment'!$A$2:$A$138,B17,'EXAMPLE Self Assessment'!$E$2:$E$138,"Y"),"")</f>
        <v>2.2999999999999998</v>
      </c>
      <c r="D17" s="14">
        <f>COUNTIFS('EXAMPLE Self Assessment'!$A$2:$A$138,B17,'EXAMPLE Self Assessment'!$E$2:$E$138,"Y")</f>
        <v>10</v>
      </c>
      <c r="E17" s="14">
        <f>COUNTIFS('EXAMPLE Self Assessment'!$A$2:$A$138,B17,'EXAMPLE Self Assessment'!$E$2:$E$138,"Y",'EXAMPLE Self Assessment'!$G$2:$G$138,"&lt;&gt;")</f>
        <v>0</v>
      </c>
      <c r="G17" s="22" t="s">
        <v>295</v>
      </c>
      <c r="H17" s="14">
        <f>COUNTIFS('EXAMPLE Self Assessment'!$E$2:$E$138,"Y",'EXAMPLE Self Assessment'!$G$2:$G$138,"&lt;&gt;")</f>
        <v>0</v>
      </c>
      <c r="J17" s="20" t="s">
        <v>300</v>
      </c>
      <c r="K17" s="14" t="s">
        <v>301</v>
      </c>
    </row>
    <row r="18" spans="2:11" x14ac:dyDescent="0.25">
      <c r="B18" s="14" t="s">
        <v>59</v>
      </c>
      <c r="C18" s="19">
        <f>IFERROR(SUMIFS('EXAMPLE Self Assessment'!$I$2:$I$138,'EXAMPLE Self Assessment'!$A$2:$A$138,B18,'EXAMPLE Self Assessment'!$E$2:$E$138,"Y")/COUNTIFS('EXAMPLE Self Assessment'!$A$2:$A$138,B18,'EXAMPLE Self Assessment'!$E$2:$E$138,"Y"),"")</f>
        <v>2.4</v>
      </c>
      <c r="D18" s="14">
        <f>COUNTIFS('EXAMPLE Self Assessment'!$A$2:$A$138,B18,'EXAMPLE Self Assessment'!$E$2:$E$138,"Y")</f>
        <v>10</v>
      </c>
      <c r="E18" s="14">
        <f>COUNTIFS('EXAMPLE Self Assessment'!$A$2:$A$138,B18,'EXAMPLE Self Assessment'!$E$2:$E$138,"Y",'EXAMPLE Self Assessment'!$G$2:$G$138,"&lt;&gt;")</f>
        <v>0</v>
      </c>
      <c r="G18" s="22" t="s">
        <v>302</v>
      </c>
      <c r="H18" s="21">
        <f ca="1">COUNTIFS('EXAMPLE Self Assessment'!$E$2:$E$138,"Y",'EXAMPLE Self Assessment'!$G$2:$G$138,"&lt;&gt;",'EXAMPLE Self Assessment'!$H$2:$H$138,"&lt;&gt;",'EXAMPLE Self Assessment'!$H$2:$H$138,"&lt;"&amp;TODAY())</f>
        <v>0</v>
      </c>
      <c r="J18" s="20" t="s">
        <v>303</v>
      </c>
      <c r="K18" s="14" t="s">
        <v>304</v>
      </c>
    </row>
    <row r="19" spans="2:11" x14ac:dyDescent="0.25">
      <c r="B19" s="14" t="s">
        <v>82</v>
      </c>
      <c r="C19" s="19">
        <f>IFERROR(SUMIFS('EXAMPLE Self Assessment'!$I$2:$I$138,'EXAMPLE Self Assessment'!$A$2:$A$138,B19,'EXAMPLE Self Assessment'!$E$2:$E$138,"Y")/COUNTIFS('EXAMPLE Self Assessment'!$A$2:$A$138,B19,'EXAMPLE Self Assessment'!$E$2:$E$138,"Y"),"")</f>
        <v>2.8333333333333335</v>
      </c>
      <c r="D19" s="14">
        <f>COUNTIFS('EXAMPLE Self Assessment'!$A$2:$A$138,B19,'EXAMPLE Self Assessment'!$E$2:$E$138,"Y")</f>
        <v>12</v>
      </c>
      <c r="E19" s="14">
        <f>COUNTIFS('EXAMPLE Self Assessment'!$A$2:$A$138,B19,'EXAMPLE Self Assessment'!$E$2:$E$138,"Y",'EXAMPLE Self Assessment'!$G$2:$G$138,"&lt;&gt;")</f>
        <v>0</v>
      </c>
      <c r="J19" s="20" t="s">
        <v>305</v>
      </c>
      <c r="K19" s="14" t="s">
        <v>306</v>
      </c>
    </row>
    <row r="20" spans="2:11" x14ac:dyDescent="0.25">
      <c r="B20" s="14" t="s">
        <v>109</v>
      </c>
      <c r="C20" s="19">
        <f>IFERROR(SUMIFS('EXAMPLE Self Assessment'!$I$2:$I$138,'EXAMPLE Self Assessment'!$A$2:$A$138,B20,'EXAMPLE Self Assessment'!$E$2:$E$138,"Y")/COUNTIFS('EXAMPLE Self Assessment'!$A$2:$A$138,B20,'EXAMPLE Self Assessment'!$E$2:$E$138,"Y"),"")</f>
        <v>3.4166666666666665</v>
      </c>
      <c r="D20" s="14">
        <f>COUNTIFS('EXAMPLE Self Assessment'!$A$2:$A$138,B20,'EXAMPLE Self Assessment'!$E$2:$E$138,"Y")</f>
        <v>12</v>
      </c>
      <c r="E20" s="14">
        <f>COUNTIFS('EXAMPLE Self Assessment'!$A$2:$A$138,B20,'EXAMPLE Self Assessment'!$E$2:$E$138,"Y",'EXAMPLE Self Assessment'!$G$2:$G$138,"&lt;&gt;")</f>
        <v>0</v>
      </c>
      <c r="J20" s="20" t="s">
        <v>307</v>
      </c>
      <c r="K20" s="14" t="s">
        <v>308</v>
      </c>
    </row>
    <row r="21" spans="2:11" x14ac:dyDescent="0.25">
      <c r="B21" s="14" t="s">
        <v>136</v>
      </c>
      <c r="C21" s="19">
        <f>IFERROR(SUMIFS('EXAMPLE Self Assessment'!$I$2:$I$138,'EXAMPLE Self Assessment'!$A$2:$A$138,B21,'EXAMPLE Self Assessment'!$E$2:$E$138,"Y")/COUNTIFS('EXAMPLE Self Assessment'!$A$2:$A$138,B21,'EXAMPLE Self Assessment'!$E$2:$E$138,"Y"),"")</f>
        <v>3.4761904761904763</v>
      </c>
      <c r="D21" s="14">
        <f>COUNTIFS('EXAMPLE Self Assessment'!$A$2:$A$138,B21,'EXAMPLE Self Assessment'!$E$2:$E$138,"Y")</f>
        <v>21</v>
      </c>
      <c r="E21" s="14">
        <f>COUNTIFS('EXAMPLE Self Assessment'!$A$2:$A$138,B21,'EXAMPLE Self Assessment'!$E$2:$E$138,"Y",'EXAMPLE Self Assessment'!$G$2:$G$138,"&lt;&gt;")</f>
        <v>0</v>
      </c>
      <c r="J21" s="20" t="s">
        <v>309</v>
      </c>
      <c r="K21" s="14" t="s">
        <v>310</v>
      </c>
    </row>
    <row r="22" spans="2:11" x14ac:dyDescent="0.25">
      <c r="B22" s="14" t="s">
        <v>185</v>
      </c>
      <c r="C22" s="19">
        <f>IFERROR(SUMIFS('EXAMPLE Self Assessment'!$I$2:$I$138,'EXAMPLE Self Assessment'!$A$2:$A$138,B22,'EXAMPLE Self Assessment'!$E$2:$E$138,"Y")/COUNTIFS('EXAMPLE Self Assessment'!$A$2:$A$138,B22,'EXAMPLE Self Assessment'!$E$2:$E$138,"Y"),"")</f>
        <v>1.6666666666666667</v>
      </c>
      <c r="D22" s="14">
        <f>COUNTIFS('EXAMPLE Self Assessment'!$A$2:$A$138,B22,'EXAMPLE Self Assessment'!$E$2:$E$138,"Y")</f>
        <v>15</v>
      </c>
      <c r="E22" s="14">
        <f>COUNTIFS('EXAMPLE Self Assessment'!$A$2:$A$138,B22,'EXAMPLE Self Assessment'!$E$2:$E$138,"Y",'EXAMPLE Self Assessment'!$G$2:$G$138,"&lt;&gt;")</f>
        <v>0</v>
      </c>
    </row>
    <row r="23" spans="2:11" x14ac:dyDescent="0.25">
      <c r="B23" s="14" t="s">
        <v>218</v>
      </c>
      <c r="C23" s="19">
        <f>IFERROR(SUMIFS('EXAMPLE Self Assessment'!$I$2:$I$138,'EXAMPLE Self Assessment'!$A$2:$A$138,B23,'EXAMPLE Self Assessment'!$E$2:$E$138,"Y")/COUNTIFS('EXAMPLE Self Assessment'!$A$2:$A$138,B23,'EXAMPLE Self Assessment'!$E$2:$E$138,"Y"),"")</f>
        <v>2.75</v>
      </c>
      <c r="D23" s="14">
        <f>COUNTIFS('EXAMPLE Self Assessment'!$A$2:$A$138,B23,'EXAMPLE Self Assessment'!$E$2:$E$138,"Y")</f>
        <v>12</v>
      </c>
      <c r="E23" s="14">
        <f>COUNTIFS('EXAMPLE Self Assessment'!$A$2:$A$138,B23,'EXAMPLE Self Assessment'!$E$2:$E$138,"Y",'EXAMPLE Self Assessment'!$G$2:$G$138,"&lt;&gt;")</f>
        <v>0</v>
      </c>
    </row>
    <row r="24" spans="2:11" x14ac:dyDescent="0.25">
      <c r="B24" s="14" t="s">
        <v>245</v>
      </c>
      <c r="C24" s="19">
        <f>IFERROR(SUMIFS('EXAMPLE Self Assessment'!$I$2:$I$138,'EXAMPLE Self Assessment'!$A$2:$A$138,B24,'EXAMPLE Self Assessment'!$E$2:$E$138,"Y")/COUNTIFS('EXAMPLE Self Assessment'!$A$2:$A$138,B24,'EXAMPLE Self Assessment'!$E$2:$E$138,"Y"),"")</f>
        <v>3</v>
      </c>
      <c r="D24" s="14">
        <f>COUNTIFS('EXAMPLE Self Assessment'!$A$2:$A$138,B24,'EXAMPLE Self Assessment'!$E$2:$E$138,"Y")</f>
        <v>10</v>
      </c>
      <c r="E24" s="14">
        <f>COUNTIFS('EXAMPLE Self Assessment'!$A$2:$A$138,B24,'EXAMPLE Self Assessment'!$E$2:$E$138,"Y",'EXAMPLE Self Assessment'!$G$2:$G$138,"&lt;&gt;")</f>
        <v>0</v>
      </c>
    </row>
    <row r="25" spans="2:11" x14ac:dyDescent="0.25">
      <c r="B25" s="14" t="s">
        <v>268</v>
      </c>
      <c r="C25" s="19">
        <f>IFERROR(SUMIFS('EXAMPLE Self Assessment'!$I$2:$I$138,'EXAMPLE Self Assessment'!$A$2:$A$138,B25,'EXAMPLE Self Assessment'!$E$2:$E$138,"Y")/COUNTIFS('EXAMPLE Self Assessment'!$A$2:$A$138,B25,'EXAMPLE Self Assessment'!$E$2:$E$138,"Y"),"")</f>
        <v>2.5454545454545454</v>
      </c>
      <c r="D25" s="14">
        <f>COUNTIFS('EXAMPLE Self Assessment'!$A$2:$A$138,B25,'EXAMPLE Self Assessment'!$E$2:$E$138,"Y")</f>
        <v>11</v>
      </c>
      <c r="E25" s="14">
        <f>COUNTIFS('EXAMPLE Self Assessment'!$A$2:$A$138,B25,'EXAMPLE Self Assessment'!$E$2:$E$138,"Y",'EXAMPLE Self Assessment'!$G$2:$G$138,"&lt;&gt;")</f>
        <v>0</v>
      </c>
    </row>
    <row r="27" spans="2:11" ht="19.149999999999999" customHeight="1" x14ac:dyDescent="0.25">
      <c r="B27" s="9" t="s">
        <v>323</v>
      </c>
      <c r="C27" s="9" t="s">
        <v>293</v>
      </c>
      <c r="D27" s="9" t="s">
        <v>324</v>
      </c>
      <c r="E27" s="9" t="s">
        <v>294</v>
      </c>
    </row>
    <row r="28" spans="2:11" ht="17.649999999999999" customHeight="1" x14ac:dyDescent="0.25">
      <c r="B28" s="10" t="s">
        <v>325</v>
      </c>
      <c r="C28" s="11">
        <f>IFERROR((SUMIFS('EXAMPLE Self Assessment'!$I$2:$I$138,'EXAMPLE Self Assessment'!$E$2:$E$138,"Y",'EXAMPLE Self Assessment'!$B$2:$B$138,"Directive")+SUMIFS('EXAMPLE Self Assessment'!$I$2:$I$138,'EXAMPLE Self Assessment'!$E$2:$E$138,"Y",'EXAMPLE Self Assessment'!$B$2:$B$138,"Directive / Corrective")+SUMIFS('EXAMPLE Self Assessment'!$I$2:$I$138,'EXAMPLE Self Assessment'!$E$2:$E$138,"Y",'EXAMPLE Self Assessment'!$B$2:$B$138,"Directive / Detective")+SUMIFS('EXAMPLE Self Assessment'!$I$2:$I$138,'EXAMPLE Self Assessment'!$E$2:$E$138,"Y",'EXAMPLE Self Assessment'!$B$2:$B$138,"Directive / Preventive"))/(COUNTIFS('EXAMPLE Self Assessment'!$E$2:$E$138,"Y",'EXAMPLE Self Assessment'!$B$2:$B$138,"Directive")+COUNTIFS('EXAMPLE Self Assessment'!$E$2:$E$138,"Y",'EXAMPLE Self Assessment'!$B$2:$B$138,"Directive / Corrective")+COUNTIFS('EXAMPLE Self Assessment'!$E$2:$E$138,"Y",'EXAMPLE Self Assessment'!$B$2:$B$138,"Directive / Detective")+COUNTIFS('EXAMPLE Self Assessment'!$E$2:$E$138,"Y",'EXAMPLE Self Assessment'!$B$2:$B$138,"Directive / Preventive")),"")</f>
        <v>2.56</v>
      </c>
      <c r="D28" s="12" t="str">
        <f>IF(C28="","",IF(C28&lt;1,"0 to 1 - Nonexistent to Initial",IF(C28&lt;2,"1 to 2 - Initial to Defined",IF(C28&lt;3,"2 to 3 - Defined to Implemented",IF(C28&lt;4,"3 to 4 - Implemented to Managed","4 to 5 - Managed to Optimized")))))</f>
        <v>2 to 3 - Defined to Implemented</v>
      </c>
      <c r="E28" s="13">
        <f>COUNTIFS('EXAMPLE Self Assessment'!$E$2:$E$138,"Y",'EXAMPLE Self Assessment'!$B$2:$B$138,"Directive")+COUNTIFS('EXAMPLE Self Assessment'!$E$2:$E$138,"Y",'EXAMPLE Self Assessment'!$B$2:$B$138,"Directive / Corrective")+COUNTIFS('EXAMPLE Self Assessment'!$E$2:$E$138,"Y",'EXAMPLE Self Assessment'!$B$2:$B$138,"Directive / Detective")+COUNTIFS('EXAMPLE Self Assessment'!$E$2:$E$138,"Y",'EXAMPLE Self Assessment'!$B$2:$B$138,"Directive / Preventive")</f>
        <v>50</v>
      </c>
    </row>
    <row r="29" spans="2:11" ht="17.649999999999999" customHeight="1" x14ac:dyDescent="0.25">
      <c r="B29" s="10" t="s">
        <v>326</v>
      </c>
      <c r="C29" s="11">
        <f>IFERROR((SUMIFS('EXAMPLE Self Assessment'!$I$2:$I$138,'EXAMPLE Self Assessment'!$E$2:$E$138,"Y",'EXAMPLE Self Assessment'!$B$2:$B$138,"Corrective / Preventive")+SUMIFS('EXAMPLE Self Assessment'!$I$2:$I$138,'EXAMPLE Self Assessment'!$E$2:$E$138,"Y",'EXAMPLE Self Assessment'!$B$2:$B$138,"Detective / Preventive")+SUMIFS('EXAMPLE Self Assessment'!$I$2:$I$138,'EXAMPLE Self Assessment'!$E$2:$E$138,"Y",'EXAMPLE Self Assessment'!$B$2:$B$138,"Directive / Preventive")+SUMIFS('EXAMPLE Self Assessment'!$I$2:$I$138,'EXAMPLE Self Assessment'!$E$2:$E$138,"Y",'EXAMPLE Self Assessment'!$B$2:$B$138,"Preventive")+SUMIFS('EXAMPLE Self Assessment'!$I$2:$I$138,'EXAMPLE Self Assessment'!$E$2:$E$138,"Y",'EXAMPLE Self Assessment'!$B$2:$B$138,"Preventive / Detective"))/(COUNTIFS('EXAMPLE Self Assessment'!$E$2:$E$138,"Y",'EXAMPLE Self Assessment'!$B$2:$B$138,"Corrective / Preventive")+COUNTIFS('EXAMPLE Self Assessment'!$E$2:$E$138,"Y",'EXAMPLE Self Assessment'!$B$2:$B$138,"Detective / Preventive")+COUNTIFS('EXAMPLE Self Assessment'!$E$2:$E$138,"Y",'EXAMPLE Self Assessment'!$B$2:$B$138,"Directive / Preventive")+COUNTIFS('EXAMPLE Self Assessment'!$E$2:$E$138,"Y",'EXAMPLE Self Assessment'!$B$2:$B$138,"Preventive")+COUNTIFS('EXAMPLE Self Assessment'!$E$2:$E$138,"Y",'EXAMPLE Self Assessment'!$B$2:$B$138,"Preventive / Detective")),"")</f>
        <v>3.25</v>
      </c>
      <c r="D29" s="12" t="str">
        <f>IF(C29="","",IF(C29&lt;1,"0 to 1 - Nonexistent to Initial",IF(C29&lt;2,"1 to 2 - Initial to Defined",IF(C29&lt;3,"2 to 3 - Defined to Implemented",IF(C29&lt;4,"3 to 4 - Implemented to Managed","4 to 5 - Managed to Optimized")))))</f>
        <v>3 to 4 - Implemented to Managed</v>
      </c>
      <c r="E29" s="13">
        <f>COUNTIFS('EXAMPLE Self Assessment'!$E$2:$E$138,"Y",'EXAMPLE Self Assessment'!$B$2:$B$138,"Corrective / Preventive")+COUNTIFS('EXAMPLE Self Assessment'!$E$2:$E$138,"Y",'EXAMPLE Self Assessment'!$B$2:$B$138,"Detective / Preventive")+COUNTIFS('EXAMPLE Self Assessment'!$E$2:$E$138,"Y",'EXAMPLE Self Assessment'!$B$2:$B$138,"Directive / Preventive")+COUNTIFS('EXAMPLE Self Assessment'!$E$2:$E$138,"Y",'EXAMPLE Self Assessment'!$B$2:$B$138,"Preventive")+COUNTIFS('EXAMPLE Self Assessment'!$E$2:$E$138,"Y",'EXAMPLE Self Assessment'!$B$2:$B$138,"Preventive / Detective")</f>
        <v>44</v>
      </c>
    </row>
    <row r="30" spans="2:11" ht="17.649999999999999" customHeight="1" x14ac:dyDescent="0.25">
      <c r="B30" s="10" t="s">
        <v>327</v>
      </c>
      <c r="C30" s="11">
        <f>IFERROR((SUMIFS('EXAMPLE Self Assessment'!$I$2:$I$138,'EXAMPLE Self Assessment'!$E$2:$E$138,"Y",'EXAMPLE Self Assessment'!$B$2:$B$138,"Corrective / Detective")+SUMIFS('EXAMPLE Self Assessment'!$I$2:$I$138,'EXAMPLE Self Assessment'!$E$2:$E$138,"Y",'EXAMPLE Self Assessment'!$B$2:$B$138,"Detective")+SUMIFS('EXAMPLE Self Assessment'!$I$2:$I$138,'EXAMPLE Self Assessment'!$E$2:$E$138,"Y",'EXAMPLE Self Assessment'!$B$2:$B$138,"Detective / Corrective")+SUMIFS('EXAMPLE Self Assessment'!$I$2:$I$138,'EXAMPLE Self Assessment'!$E$2:$E$138,"Y",'EXAMPLE Self Assessment'!$B$2:$B$138,"Detective / Preventive")+SUMIFS('EXAMPLE Self Assessment'!$I$2:$I$138,'EXAMPLE Self Assessment'!$E$2:$E$138,"Y",'EXAMPLE Self Assessment'!$B$2:$B$138,"Directive / Detective")+SUMIFS('EXAMPLE Self Assessment'!$I$2:$I$138,'EXAMPLE Self Assessment'!$E$2:$E$138,"Y",'EXAMPLE Self Assessment'!$B$2:$B$138,"Preventive / Detective"))/(COUNTIFS('EXAMPLE Self Assessment'!$E$2:$E$138,"Y",'EXAMPLE Self Assessment'!$B$2:$B$138,"Corrective / Detective")+COUNTIFS('EXAMPLE Self Assessment'!$E$2:$E$138,"Y",'EXAMPLE Self Assessment'!$B$2:$B$138,"Detective")+COUNTIFS('EXAMPLE Self Assessment'!$E$2:$E$138,"Y",'EXAMPLE Self Assessment'!$B$2:$B$138,"Detective / Corrective")+COUNTIFS('EXAMPLE Self Assessment'!$E$2:$E$138,"Y",'EXAMPLE Self Assessment'!$B$2:$B$138,"Detective / Preventive")+COUNTIFS('EXAMPLE Self Assessment'!$E$2:$E$138,"Y",'EXAMPLE Self Assessment'!$B$2:$B$138,"Directive / Detective")+COUNTIFS('EXAMPLE Self Assessment'!$E$2:$E$138,"Y",'EXAMPLE Self Assessment'!$B$2:$B$138,"Preventive / Detective")),"")</f>
        <v>2.21875</v>
      </c>
      <c r="D30" s="12" t="str">
        <f>IF(C30="","",IF(C30&lt;1,"0 to 1 - Nonexistent to Initial",IF(C30&lt;2,"1 to 2 - Initial to Defined",IF(C30&lt;3,"2 to 3 - Defined to Implemented",IF(C30&lt;4,"3 to 4 - Implemented to Managed","4 to 5 - Managed to Optimized")))))</f>
        <v>2 to 3 - Defined to Implemented</v>
      </c>
      <c r="E30" s="13">
        <f>COUNTIFS('EXAMPLE Self Assessment'!$E$2:$E$138,"Y",'EXAMPLE Self Assessment'!$B$2:$B$138,"Corrective / Detective")+COUNTIFS('EXAMPLE Self Assessment'!$E$2:$E$138,"Y",'EXAMPLE Self Assessment'!$B$2:$B$138,"Detective")+COUNTIFS('EXAMPLE Self Assessment'!$E$2:$E$138,"Y",'EXAMPLE Self Assessment'!$B$2:$B$138,"Detective / Corrective")+COUNTIFS('EXAMPLE Self Assessment'!$E$2:$E$138,"Y",'EXAMPLE Self Assessment'!$B$2:$B$138,"Detective / Preventive")+COUNTIFS('EXAMPLE Self Assessment'!$E$2:$E$138,"Y",'EXAMPLE Self Assessment'!$B$2:$B$138,"Directive / Detective")+COUNTIFS('EXAMPLE Self Assessment'!$E$2:$E$138,"Y",'EXAMPLE Self Assessment'!$B$2:$B$138,"Preventive / Detective")</f>
        <v>32</v>
      </c>
    </row>
    <row r="31" spans="2:11" ht="17.45" customHeight="1" x14ac:dyDescent="0.25">
      <c r="B31" s="10" t="s">
        <v>328</v>
      </c>
      <c r="C31" s="11">
        <f>IFERROR((SUMIFS('EXAMPLE Self Assessment'!$I$2:$I$138,'EXAMPLE Self Assessment'!$E$2:$E$138,"Y",'EXAMPLE Self Assessment'!$B$2:$B$138,"Corrective / Detective")+SUMIFS('EXAMPLE Self Assessment'!$I$2:$I$138,'EXAMPLE Self Assessment'!$E$2:$E$138,"Y",'EXAMPLE Self Assessment'!$B$2:$B$138,"Corrective / Preventive")+SUMIFS('EXAMPLE Self Assessment'!$I$2:$I$138,'EXAMPLE Self Assessment'!$E$2:$E$138,"Y",'EXAMPLE Self Assessment'!$B$2:$B$138,"Corrective / Responsive")+SUMIFS('EXAMPLE Self Assessment'!$I$2:$I$138,'EXAMPLE Self Assessment'!$E$2:$E$138,"Y",'EXAMPLE Self Assessment'!$B$2:$B$138,"Detective / Corrective")+SUMIFS('EXAMPLE Self Assessment'!$I$2:$I$138,'EXAMPLE Self Assessment'!$E$2:$E$138,"Y",'EXAMPLE Self Assessment'!$B$2:$B$138,"Directive / Corrective"))/(COUNTIFS('EXAMPLE Self Assessment'!$E$2:$E$138,"Y",'EXAMPLE Self Assessment'!$B$2:$B$138,"Corrective / Detective")+COUNTIFS('EXAMPLE Self Assessment'!$E$2:$E$138,"Y",'EXAMPLE Self Assessment'!$B$2:$B$138,"Corrective / Preventive")+COUNTIFS('EXAMPLE Self Assessment'!$E$2:$E$138,"Y",'EXAMPLE Self Assessment'!$B$2:$B$138,"Corrective / Responsive")+COUNTIFS('EXAMPLE Self Assessment'!$E$2:$E$138,"Y",'EXAMPLE Self Assessment'!$B$2:$B$138,"Detective / Corrective")+COUNTIFS('EXAMPLE Self Assessment'!$E$2:$E$138,"Y",'EXAMPLE Self Assessment'!$B$2:$B$138,"Directive / Corrective")),"")</f>
        <v>2.8333333333333335</v>
      </c>
      <c r="D31" s="12" t="str">
        <f>IF(C31="","",IF(C31&lt;1,"0 to 1 - Nonexistent to Initial",IF(C31&lt;2,"1 to 2 - Initial to Defined",IF(C31&lt;3,"2 to 3 - Defined to Implemented",IF(C31&lt;4,"3 to 4 - Implemented to Managed","4 to 5 - Managed to Optimized")))))</f>
        <v>2 to 3 - Defined to Implemented</v>
      </c>
      <c r="E31" s="13">
        <f>COUNTIFS('EXAMPLE Self Assessment'!$E$2:$E$138,"Y",'EXAMPLE Self Assessment'!$B$2:$B$138,"Corrective / Detective")+COUNTIFS('EXAMPLE Self Assessment'!$E$2:$E$138,"Y",'EXAMPLE Self Assessment'!$B$2:$B$138,"Corrective / Preventive")+COUNTIFS('EXAMPLE Self Assessment'!$E$2:$E$138,"Y",'EXAMPLE Self Assessment'!$B$2:$B$138,"Corrective / Responsive")+COUNTIFS('EXAMPLE Self Assessment'!$E$2:$E$138,"Y",'EXAMPLE Self Assessment'!$B$2:$B$138,"Detective / Corrective")+COUNTIFS('EXAMPLE Self Assessment'!$E$2:$E$138,"Y",'EXAMPLE Self Assessment'!$B$2:$B$138,"Directive / Corrective")</f>
        <v>30</v>
      </c>
    </row>
    <row r="33" spans="2:5" ht="24" customHeight="1" x14ac:dyDescent="0.25">
      <c r="B33" s="17" t="s">
        <v>329</v>
      </c>
      <c r="C33" s="17"/>
      <c r="D33" s="17"/>
      <c r="E33" s="17"/>
    </row>
  </sheetData>
  <mergeCells count="2">
    <mergeCell ref="J15:K15"/>
    <mergeCell ref="B33:E3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Self Assessment</vt:lpstr>
      <vt:lpstr>Dashboard</vt:lpstr>
      <vt:lpstr>EXAMPLE Self Assessment</vt:lpstr>
      <vt:lpstr>EXAMPLE Dashboard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Bartshire, Corinne (DEM)</cp:lastModifiedBy>
  <dcterms:created xsi:type="dcterms:W3CDTF">2026-09-21T17:06:28Z</dcterms:created>
  <dcterms:modified xsi:type="dcterms:W3CDTF">2026-09-22T16:53:18Z</dcterms:modified>
</cp:coreProperties>
</file>